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"/>
    </mc:Choice>
  </mc:AlternateContent>
  <bookViews>
    <workbookView xWindow="0" yWindow="0" windowWidth="19200" windowHeight="11205"/>
  </bookViews>
  <sheets>
    <sheet name="3-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C27" i="1" s="1"/>
  <c r="D40" i="1"/>
  <c r="C28" i="1" s="1"/>
  <c r="F28" i="1" s="1"/>
  <c r="C40" i="1"/>
  <c r="F39" i="1"/>
  <c r="H39" i="1" s="1"/>
  <c r="F38" i="1"/>
  <c r="H38" i="1" s="1"/>
  <c r="G31" i="1"/>
  <c r="E31" i="1"/>
  <c r="D31" i="1"/>
  <c r="F30" i="1"/>
  <c r="F29" i="1"/>
  <c r="F26" i="1"/>
  <c r="F25" i="1"/>
  <c r="G24" i="1"/>
  <c r="F24" i="1"/>
  <c r="G14" i="1"/>
  <c r="F14" i="1"/>
  <c r="G12" i="1"/>
  <c r="F12" i="1"/>
  <c r="F31" i="1" l="1"/>
  <c r="F27" i="1"/>
  <c r="C31" i="1"/>
  <c r="G10" i="1" s="1"/>
  <c r="G39" i="1"/>
  <c r="G38" i="1"/>
  <c r="G40" i="1" s="1"/>
  <c r="F40" i="1"/>
  <c r="F42" i="1" l="1"/>
  <c r="H40" i="1"/>
  <c r="G17" i="1"/>
  <c r="F10" i="1"/>
  <c r="K10" i="1" s="1"/>
  <c r="L10" i="1" s="1"/>
  <c r="K14" i="1" l="1"/>
  <c r="L14" i="1" s="1"/>
  <c r="K12" i="1"/>
  <c r="L12" i="1" s="1"/>
  <c r="H19" i="1" s="1"/>
</calcChain>
</file>

<file path=xl/sharedStrings.xml><?xml version="1.0" encoding="utf-8"?>
<sst xmlns="http://schemas.openxmlformats.org/spreadsheetml/2006/main" count="85" uniqueCount="74">
  <si>
    <t>RANCHO PALOS VERDES IMPROVEMENT AUTHORITY</t>
  </si>
  <si>
    <t>RDA and CITY OF RANCHO PALOS VERDES</t>
  </si>
  <si>
    <t>MONTHLY TREASURER REPORT</t>
  </si>
  <si>
    <t>MARCH 2018</t>
  </si>
  <si>
    <t xml:space="preserve"> </t>
  </si>
  <si>
    <t>Issuer of</t>
  </si>
  <si>
    <t>Acquisition</t>
  </si>
  <si>
    <t>Maturity</t>
  </si>
  <si>
    <t>Market</t>
  </si>
  <si>
    <t>Book</t>
  </si>
  <si>
    <t>Current</t>
  </si>
  <si>
    <t>Investment</t>
  </si>
  <si>
    <t>Date</t>
  </si>
  <si>
    <t>Value</t>
  </si>
  <si>
    <t>Yield</t>
  </si>
  <si>
    <t>% of Portfolio</t>
  </si>
  <si>
    <t>Weighted Return</t>
  </si>
  <si>
    <t>Checking Accounts</t>
  </si>
  <si>
    <t>Bank of West</t>
  </si>
  <si>
    <t>N/A</t>
  </si>
  <si>
    <t>On Demand</t>
  </si>
  <si>
    <t>Local Agency Investment</t>
  </si>
  <si>
    <t xml:space="preserve">  Fund - IA</t>
  </si>
  <si>
    <t>State of CA</t>
  </si>
  <si>
    <t xml:space="preserve">  Fund - RDA</t>
  </si>
  <si>
    <t>NOTE (1)</t>
  </si>
  <si>
    <t>NOTE (2)</t>
  </si>
  <si>
    <t>Total Investment:</t>
  </si>
  <si>
    <t>Total Investment Weighted Average Return</t>
  </si>
  <si>
    <t>YTD INTEREST</t>
  </si>
  <si>
    <t>OPERATING</t>
  </si>
  <si>
    <t>LAIF-RDA</t>
  </si>
  <si>
    <t>LAIF-IA</t>
  </si>
  <si>
    <t>TOTAL CASH</t>
  </si>
  <si>
    <t>RECEIVED</t>
  </si>
  <si>
    <t>BEGINNING BALANCE</t>
  </si>
  <si>
    <t>PLUS: DEPOSITS</t>
  </si>
  <si>
    <r>
      <t>PLUS: INTEREST EARNINGS</t>
    </r>
    <r>
      <rPr>
        <b/>
        <sz val="8"/>
        <rFont val="Arial"/>
        <family val="2"/>
      </rPr>
      <t>*</t>
    </r>
  </si>
  <si>
    <t>LESS: CHECKS</t>
  </si>
  <si>
    <t>ADJUSTMENTS</t>
  </si>
  <si>
    <t>PLUS: TRANSFERS IN</t>
  </si>
  <si>
    <t>LESS: TRANSFERS OUT</t>
  </si>
  <si>
    <t>ENDING BALANCE</t>
  </si>
  <si>
    <r>
      <t>*</t>
    </r>
    <r>
      <rPr>
        <sz val="8"/>
        <rFont val="Arial"/>
        <family val="2"/>
      </rPr>
      <t>All interest (LAIF) is paid quarterly.</t>
    </r>
  </si>
  <si>
    <t>% Change of</t>
  </si>
  <si>
    <t>Change In</t>
  </si>
  <si>
    <t>Cash Balance</t>
  </si>
  <si>
    <t>BALANCE</t>
  </si>
  <si>
    <t>ENDING</t>
  </si>
  <si>
    <t>Ending Cash</t>
  </si>
  <si>
    <t>from Previous</t>
  </si>
  <si>
    <t>CASH BALANCES BY FUND</t>
  </si>
  <si>
    <t>FORWARD</t>
  </si>
  <si>
    <t>DEBIT</t>
  </si>
  <si>
    <t>CREDIT</t>
  </si>
  <si>
    <t>CASH</t>
  </si>
  <si>
    <t>Balance</t>
  </si>
  <si>
    <t>Month-End</t>
  </si>
  <si>
    <t>IA - ABALONE COVE MAINT</t>
  </si>
  <si>
    <t>IA - PORTUGUESE BEND MAINT</t>
  </si>
  <si>
    <t xml:space="preserve">   Total Investment:</t>
  </si>
  <si>
    <r>
      <t xml:space="preserve">NOTE   (1):  </t>
    </r>
    <r>
      <rPr>
        <sz val="8"/>
        <rFont val="Arial"/>
        <family val="2"/>
      </rPr>
      <t>Includes only the portion attributable to the Improvement Authority.  Improvement Authority monies are commingled with</t>
    </r>
  </si>
  <si>
    <t xml:space="preserve">                  Redevelopment Agency monies in this LAIF account. </t>
  </si>
  <si>
    <r>
      <t xml:space="preserve">NOTE   (2):  </t>
    </r>
    <r>
      <rPr>
        <sz val="8"/>
        <rFont val="Arial"/>
        <family val="2"/>
      </rPr>
      <t xml:space="preserve">LAIF market values will be reported to vary from book value if the Authority calculated share of total LAIF assets is less than the </t>
    </r>
  </si>
  <si>
    <r>
      <t xml:space="preserve">                   </t>
    </r>
    <r>
      <rPr>
        <sz val="8"/>
        <rFont val="Arial"/>
        <family val="2"/>
      </rPr>
      <t>Authority book value.</t>
    </r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</si>
  <si>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</si>
  <si>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</si>
  <si>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Improvement Authority investments and complies with the investment</t>
  </si>
  <si>
    <t>policy of the Improvement Authority as approved by the governing board.  Furthermore, I certify that sufficient</t>
  </si>
  <si>
    <t>investment liquidity and anticipated revenues are available to meet the Authority's expenditure requirements for the</t>
  </si>
  <si>
    <t>next six months.</t>
  </si>
  <si>
    <t>Respectfully submitted,</t>
  </si>
  <si>
    <t>Treasurer</t>
  </si>
  <si>
    <t>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</si>
</sst>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17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17" fontId="2" fillId="0" borderId="0" xfId="0" quotePrefix="1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Fill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42" fontId="4" fillId="0" borderId="0" xfId="0" applyNumberFormat="1" applyFont="1" applyFill="1"/>
    <xf numFmtId="42" fontId="3" fillId="0" borderId="0" xfId="0" applyNumberFormat="1" applyFont="1"/>
    <xf numFmtId="10" fontId="4" fillId="0" borderId="0" xfId="0" applyNumberFormat="1" applyFont="1" applyFill="1" applyAlignment="1">
      <alignment horizontal="center"/>
    </xf>
    <xf numFmtId="9" fontId="3" fillId="0" borderId="0" xfId="2" applyFont="1"/>
    <xf numFmtId="44" fontId="3" fillId="0" borderId="0" xfId="0" applyNumberFormat="1" applyFont="1"/>
    <xf numFmtId="164" fontId="3" fillId="0" borderId="0" xfId="2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42" fontId="3" fillId="0" borderId="2" xfId="0" applyNumberFormat="1" applyFont="1" applyBorder="1"/>
    <xf numFmtId="164" fontId="3" fillId="0" borderId="0" xfId="0" applyNumberFormat="1" applyFont="1" applyBorder="1" applyAlignment="1">
      <alignment horizontal="center"/>
    </xf>
    <xf numFmtId="5" fontId="3" fillId="0" borderId="0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center"/>
    </xf>
    <xf numFmtId="39" fontId="3" fillId="0" borderId="0" xfId="0" applyNumberFormat="1" applyFont="1" applyBorder="1"/>
    <xf numFmtId="39" fontId="3" fillId="0" borderId="0" xfId="0" applyNumberFormat="1" applyFont="1"/>
    <xf numFmtId="39" fontId="3" fillId="0" borderId="0" xfId="0" applyNumberFormat="1" applyFont="1" applyFill="1"/>
    <xf numFmtId="40" fontId="3" fillId="0" borderId="0" xfId="0" applyNumberFormat="1" applyFont="1" applyAlignment="1">
      <alignment horizontal="right"/>
    </xf>
    <xf numFmtId="43" fontId="3" fillId="0" borderId="0" xfId="1" applyFont="1"/>
    <xf numFmtId="39" fontId="3" fillId="0" borderId="0" xfId="0" applyNumberFormat="1" applyFont="1" applyFill="1" applyBorder="1"/>
    <xf numFmtId="39" fontId="3" fillId="0" borderId="1" xfId="0" applyNumberFormat="1" applyFont="1" applyFill="1" applyBorder="1"/>
    <xf numFmtId="39" fontId="3" fillId="0" borderId="1" xfId="0" applyNumberFormat="1" applyFont="1" applyBorder="1"/>
    <xf numFmtId="40" fontId="3" fillId="0" borderId="1" xfId="0" applyNumberFormat="1" applyFont="1" applyBorder="1" applyAlignment="1">
      <alignment horizontal="right"/>
    </xf>
    <xf numFmtId="39" fontId="3" fillId="0" borderId="3" xfId="0" applyNumberFormat="1" applyFont="1" applyBorder="1"/>
    <xf numFmtId="39" fontId="3" fillId="0" borderId="2" xfId="0" applyNumberFormat="1" applyFont="1" applyBorder="1"/>
    <xf numFmtId="0" fontId="3" fillId="0" borderId="1" xfId="0" applyFont="1" applyBorder="1" applyAlignment="1"/>
    <xf numFmtId="39" fontId="3" fillId="0" borderId="1" xfId="0" applyNumberFormat="1" applyFont="1" applyBorder="1" applyAlignment="1">
      <alignment horizontal="center"/>
    </xf>
    <xf numFmtId="39" fontId="3" fillId="0" borderId="4" xfId="0" applyNumberFormat="1" applyFont="1" applyBorder="1"/>
    <xf numFmtId="9" fontId="3" fillId="0" borderId="4" xfId="2" applyFont="1" applyBorder="1"/>
    <xf numFmtId="5" fontId="3" fillId="0" borderId="0" xfId="0" applyNumberFormat="1" applyFont="1" applyAlignment="1">
      <alignment horizontal="center"/>
    </xf>
    <xf numFmtId="5" fontId="3" fillId="0" borderId="0" xfId="0" applyNumberFormat="1" applyFont="1"/>
    <xf numFmtId="0" fontId="3" fillId="0" borderId="5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workbookViewId="0">
      <selection activeCell="L25" sqref="L25"/>
    </sheetView>
  </sheetViews>
  <sheetFormatPr defaultRowHeight="11.25" x14ac:dyDescent="0.2"/>
  <cols>
    <col min="1" max="1" width="21.7109375" style="2" customWidth="1"/>
    <col min="2" max="2" width="3.5703125" style="2" customWidth="1"/>
    <col min="3" max="3" width="11.42578125" style="2" customWidth="1"/>
    <col min="4" max="5" width="10.7109375" style="2" customWidth="1"/>
    <col min="6" max="6" width="11.85546875" style="2" customWidth="1"/>
    <col min="7" max="9" width="10.7109375" style="2" customWidth="1"/>
    <col min="10" max="10" width="9.140625" style="2"/>
    <col min="11" max="11" width="10.28515625" style="2" bestFit="1" customWidth="1"/>
    <col min="12" max="12" width="12.140625" style="2" customWidth="1"/>
    <col min="13" max="256" width="9.140625" style="2"/>
    <col min="257" max="257" width="21.7109375" style="2" customWidth="1"/>
    <col min="258" max="258" width="3.5703125" style="2" customWidth="1"/>
    <col min="259" max="259" width="11.42578125" style="2" customWidth="1"/>
    <col min="260" max="261" width="10.7109375" style="2" customWidth="1"/>
    <col min="262" max="262" width="11.85546875" style="2" customWidth="1"/>
    <col min="263" max="265" width="10.7109375" style="2" customWidth="1"/>
    <col min="266" max="266" width="9.140625" style="2"/>
    <col min="267" max="267" width="10.28515625" style="2" bestFit="1" customWidth="1"/>
    <col min="268" max="268" width="12.140625" style="2" customWidth="1"/>
    <col min="269" max="512" width="9.140625" style="2"/>
    <col min="513" max="513" width="21.7109375" style="2" customWidth="1"/>
    <col min="514" max="514" width="3.5703125" style="2" customWidth="1"/>
    <col min="515" max="515" width="11.42578125" style="2" customWidth="1"/>
    <col min="516" max="517" width="10.7109375" style="2" customWidth="1"/>
    <col min="518" max="518" width="11.85546875" style="2" customWidth="1"/>
    <col min="519" max="521" width="10.7109375" style="2" customWidth="1"/>
    <col min="522" max="522" width="9.140625" style="2"/>
    <col min="523" max="523" width="10.28515625" style="2" bestFit="1" customWidth="1"/>
    <col min="524" max="524" width="12.140625" style="2" customWidth="1"/>
    <col min="525" max="768" width="9.140625" style="2"/>
    <col min="769" max="769" width="21.7109375" style="2" customWidth="1"/>
    <col min="770" max="770" width="3.5703125" style="2" customWidth="1"/>
    <col min="771" max="771" width="11.42578125" style="2" customWidth="1"/>
    <col min="772" max="773" width="10.7109375" style="2" customWidth="1"/>
    <col min="774" max="774" width="11.85546875" style="2" customWidth="1"/>
    <col min="775" max="777" width="10.7109375" style="2" customWidth="1"/>
    <col min="778" max="778" width="9.140625" style="2"/>
    <col min="779" max="779" width="10.28515625" style="2" bestFit="1" customWidth="1"/>
    <col min="780" max="780" width="12.140625" style="2" customWidth="1"/>
    <col min="781" max="1024" width="9.140625" style="2"/>
    <col min="1025" max="1025" width="21.7109375" style="2" customWidth="1"/>
    <col min="1026" max="1026" width="3.5703125" style="2" customWidth="1"/>
    <col min="1027" max="1027" width="11.42578125" style="2" customWidth="1"/>
    <col min="1028" max="1029" width="10.7109375" style="2" customWidth="1"/>
    <col min="1030" max="1030" width="11.85546875" style="2" customWidth="1"/>
    <col min="1031" max="1033" width="10.7109375" style="2" customWidth="1"/>
    <col min="1034" max="1034" width="9.140625" style="2"/>
    <col min="1035" max="1035" width="10.28515625" style="2" bestFit="1" customWidth="1"/>
    <col min="1036" max="1036" width="12.140625" style="2" customWidth="1"/>
    <col min="1037" max="1280" width="9.140625" style="2"/>
    <col min="1281" max="1281" width="21.7109375" style="2" customWidth="1"/>
    <col min="1282" max="1282" width="3.5703125" style="2" customWidth="1"/>
    <col min="1283" max="1283" width="11.42578125" style="2" customWidth="1"/>
    <col min="1284" max="1285" width="10.7109375" style="2" customWidth="1"/>
    <col min="1286" max="1286" width="11.85546875" style="2" customWidth="1"/>
    <col min="1287" max="1289" width="10.7109375" style="2" customWidth="1"/>
    <col min="1290" max="1290" width="9.140625" style="2"/>
    <col min="1291" max="1291" width="10.28515625" style="2" bestFit="1" customWidth="1"/>
    <col min="1292" max="1292" width="12.140625" style="2" customWidth="1"/>
    <col min="1293" max="1536" width="9.140625" style="2"/>
    <col min="1537" max="1537" width="21.7109375" style="2" customWidth="1"/>
    <col min="1538" max="1538" width="3.5703125" style="2" customWidth="1"/>
    <col min="1539" max="1539" width="11.42578125" style="2" customWidth="1"/>
    <col min="1540" max="1541" width="10.7109375" style="2" customWidth="1"/>
    <col min="1542" max="1542" width="11.85546875" style="2" customWidth="1"/>
    <col min="1543" max="1545" width="10.7109375" style="2" customWidth="1"/>
    <col min="1546" max="1546" width="9.140625" style="2"/>
    <col min="1547" max="1547" width="10.28515625" style="2" bestFit="1" customWidth="1"/>
    <col min="1548" max="1548" width="12.140625" style="2" customWidth="1"/>
    <col min="1549" max="1792" width="9.140625" style="2"/>
    <col min="1793" max="1793" width="21.7109375" style="2" customWidth="1"/>
    <col min="1794" max="1794" width="3.5703125" style="2" customWidth="1"/>
    <col min="1795" max="1795" width="11.42578125" style="2" customWidth="1"/>
    <col min="1796" max="1797" width="10.7109375" style="2" customWidth="1"/>
    <col min="1798" max="1798" width="11.85546875" style="2" customWidth="1"/>
    <col min="1799" max="1801" width="10.7109375" style="2" customWidth="1"/>
    <col min="1802" max="1802" width="9.140625" style="2"/>
    <col min="1803" max="1803" width="10.28515625" style="2" bestFit="1" customWidth="1"/>
    <col min="1804" max="1804" width="12.140625" style="2" customWidth="1"/>
    <col min="1805" max="2048" width="9.140625" style="2"/>
    <col min="2049" max="2049" width="21.7109375" style="2" customWidth="1"/>
    <col min="2050" max="2050" width="3.5703125" style="2" customWidth="1"/>
    <col min="2051" max="2051" width="11.42578125" style="2" customWidth="1"/>
    <col min="2052" max="2053" width="10.7109375" style="2" customWidth="1"/>
    <col min="2054" max="2054" width="11.85546875" style="2" customWidth="1"/>
    <col min="2055" max="2057" width="10.7109375" style="2" customWidth="1"/>
    <col min="2058" max="2058" width="9.140625" style="2"/>
    <col min="2059" max="2059" width="10.28515625" style="2" bestFit="1" customWidth="1"/>
    <col min="2060" max="2060" width="12.140625" style="2" customWidth="1"/>
    <col min="2061" max="2304" width="9.140625" style="2"/>
    <col min="2305" max="2305" width="21.7109375" style="2" customWidth="1"/>
    <col min="2306" max="2306" width="3.5703125" style="2" customWidth="1"/>
    <col min="2307" max="2307" width="11.42578125" style="2" customWidth="1"/>
    <col min="2308" max="2309" width="10.7109375" style="2" customWidth="1"/>
    <col min="2310" max="2310" width="11.85546875" style="2" customWidth="1"/>
    <col min="2311" max="2313" width="10.7109375" style="2" customWidth="1"/>
    <col min="2314" max="2314" width="9.140625" style="2"/>
    <col min="2315" max="2315" width="10.28515625" style="2" bestFit="1" customWidth="1"/>
    <col min="2316" max="2316" width="12.140625" style="2" customWidth="1"/>
    <col min="2317" max="2560" width="9.140625" style="2"/>
    <col min="2561" max="2561" width="21.7109375" style="2" customWidth="1"/>
    <col min="2562" max="2562" width="3.5703125" style="2" customWidth="1"/>
    <col min="2563" max="2563" width="11.42578125" style="2" customWidth="1"/>
    <col min="2564" max="2565" width="10.7109375" style="2" customWidth="1"/>
    <col min="2566" max="2566" width="11.85546875" style="2" customWidth="1"/>
    <col min="2567" max="2569" width="10.7109375" style="2" customWidth="1"/>
    <col min="2570" max="2570" width="9.140625" style="2"/>
    <col min="2571" max="2571" width="10.28515625" style="2" bestFit="1" customWidth="1"/>
    <col min="2572" max="2572" width="12.140625" style="2" customWidth="1"/>
    <col min="2573" max="2816" width="9.140625" style="2"/>
    <col min="2817" max="2817" width="21.7109375" style="2" customWidth="1"/>
    <col min="2818" max="2818" width="3.5703125" style="2" customWidth="1"/>
    <col min="2819" max="2819" width="11.42578125" style="2" customWidth="1"/>
    <col min="2820" max="2821" width="10.7109375" style="2" customWidth="1"/>
    <col min="2822" max="2822" width="11.85546875" style="2" customWidth="1"/>
    <col min="2823" max="2825" width="10.7109375" style="2" customWidth="1"/>
    <col min="2826" max="2826" width="9.140625" style="2"/>
    <col min="2827" max="2827" width="10.28515625" style="2" bestFit="1" customWidth="1"/>
    <col min="2828" max="2828" width="12.140625" style="2" customWidth="1"/>
    <col min="2829" max="3072" width="9.140625" style="2"/>
    <col min="3073" max="3073" width="21.7109375" style="2" customWidth="1"/>
    <col min="3074" max="3074" width="3.5703125" style="2" customWidth="1"/>
    <col min="3075" max="3075" width="11.42578125" style="2" customWidth="1"/>
    <col min="3076" max="3077" width="10.7109375" style="2" customWidth="1"/>
    <col min="3078" max="3078" width="11.85546875" style="2" customWidth="1"/>
    <col min="3079" max="3081" width="10.7109375" style="2" customWidth="1"/>
    <col min="3082" max="3082" width="9.140625" style="2"/>
    <col min="3083" max="3083" width="10.28515625" style="2" bestFit="1" customWidth="1"/>
    <col min="3084" max="3084" width="12.140625" style="2" customWidth="1"/>
    <col min="3085" max="3328" width="9.140625" style="2"/>
    <col min="3329" max="3329" width="21.7109375" style="2" customWidth="1"/>
    <col min="3330" max="3330" width="3.5703125" style="2" customWidth="1"/>
    <col min="3331" max="3331" width="11.42578125" style="2" customWidth="1"/>
    <col min="3332" max="3333" width="10.7109375" style="2" customWidth="1"/>
    <col min="3334" max="3334" width="11.85546875" style="2" customWidth="1"/>
    <col min="3335" max="3337" width="10.7109375" style="2" customWidth="1"/>
    <col min="3338" max="3338" width="9.140625" style="2"/>
    <col min="3339" max="3339" width="10.28515625" style="2" bestFit="1" customWidth="1"/>
    <col min="3340" max="3340" width="12.140625" style="2" customWidth="1"/>
    <col min="3341" max="3584" width="9.140625" style="2"/>
    <col min="3585" max="3585" width="21.7109375" style="2" customWidth="1"/>
    <col min="3586" max="3586" width="3.5703125" style="2" customWidth="1"/>
    <col min="3587" max="3587" width="11.42578125" style="2" customWidth="1"/>
    <col min="3588" max="3589" width="10.7109375" style="2" customWidth="1"/>
    <col min="3590" max="3590" width="11.85546875" style="2" customWidth="1"/>
    <col min="3591" max="3593" width="10.7109375" style="2" customWidth="1"/>
    <col min="3594" max="3594" width="9.140625" style="2"/>
    <col min="3595" max="3595" width="10.28515625" style="2" bestFit="1" customWidth="1"/>
    <col min="3596" max="3596" width="12.140625" style="2" customWidth="1"/>
    <col min="3597" max="3840" width="9.140625" style="2"/>
    <col min="3841" max="3841" width="21.7109375" style="2" customWidth="1"/>
    <col min="3842" max="3842" width="3.5703125" style="2" customWidth="1"/>
    <col min="3843" max="3843" width="11.42578125" style="2" customWidth="1"/>
    <col min="3844" max="3845" width="10.7109375" style="2" customWidth="1"/>
    <col min="3846" max="3846" width="11.85546875" style="2" customWidth="1"/>
    <col min="3847" max="3849" width="10.7109375" style="2" customWidth="1"/>
    <col min="3850" max="3850" width="9.140625" style="2"/>
    <col min="3851" max="3851" width="10.28515625" style="2" bestFit="1" customWidth="1"/>
    <col min="3852" max="3852" width="12.140625" style="2" customWidth="1"/>
    <col min="3853" max="4096" width="9.140625" style="2"/>
    <col min="4097" max="4097" width="21.7109375" style="2" customWidth="1"/>
    <col min="4098" max="4098" width="3.5703125" style="2" customWidth="1"/>
    <col min="4099" max="4099" width="11.42578125" style="2" customWidth="1"/>
    <col min="4100" max="4101" width="10.7109375" style="2" customWidth="1"/>
    <col min="4102" max="4102" width="11.85546875" style="2" customWidth="1"/>
    <col min="4103" max="4105" width="10.7109375" style="2" customWidth="1"/>
    <col min="4106" max="4106" width="9.140625" style="2"/>
    <col min="4107" max="4107" width="10.28515625" style="2" bestFit="1" customWidth="1"/>
    <col min="4108" max="4108" width="12.140625" style="2" customWidth="1"/>
    <col min="4109" max="4352" width="9.140625" style="2"/>
    <col min="4353" max="4353" width="21.7109375" style="2" customWidth="1"/>
    <col min="4354" max="4354" width="3.5703125" style="2" customWidth="1"/>
    <col min="4355" max="4355" width="11.42578125" style="2" customWidth="1"/>
    <col min="4356" max="4357" width="10.7109375" style="2" customWidth="1"/>
    <col min="4358" max="4358" width="11.85546875" style="2" customWidth="1"/>
    <col min="4359" max="4361" width="10.7109375" style="2" customWidth="1"/>
    <col min="4362" max="4362" width="9.140625" style="2"/>
    <col min="4363" max="4363" width="10.28515625" style="2" bestFit="1" customWidth="1"/>
    <col min="4364" max="4364" width="12.140625" style="2" customWidth="1"/>
    <col min="4365" max="4608" width="9.140625" style="2"/>
    <col min="4609" max="4609" width="21.7109375" style="2" customWidth="1"/>
    <col min="4610" max="4610" width="3.5703125" style="2" customWidth="1"/>
    <col min="4611" max="4611" width="11.42578125" style="2" customWidth="1"/>
    <col min="4612" max="4613" width="10.7109375" style="2" customWidth="1"/>
    <col min="4614" max="4614" width="11.85546875" style="2" customWidth="1"/>
    <col min="4615" max="4617" width="10.7109375" style="2" customWidth="1"/>
    <col min="4618" max="4618" width="9.140625" style="2"/>
    <col min="4619" max="4619" width="10.28515625" style="2" bestFit="1" customWidth="1"/>
    <col min="4620" max="4620" width="12.140625" style="2" customWidth="1"/>
    <col min="4621" max="4864" width="9.140625" style="2"/>
    <col min="4865" max="4865" width="21.7109375" style="2" customWidth="1"/>
    <col min="4866" max="4866" width="3.5703125" style="2" customWidth="1"/>
    <col min="4867" max="4867" width="11.42578125" style="2" customWidth="1"/>
    <col min="4868" max="4869" width="10.7109375" style="2" customWidth="1"/>
    <col min="4870" max="4870" width="11.85546875" style="2" customWidth="1"/>
    <col min="4871" max="4873" width="10.7109375" style="2" customWidth="1"/>
    <col min="4874" max="4874" width="9.140625" style="2"/>
    <col min="4875" max="4875" width="10.28515625" style="2" bestFit="1" customWidth="1"/>
    <col min="4876" max="4876" width="12.140625" style="2" customWidth="1"/>
    <col min="4877" max="5120" width="9.140625" style="2"/>
    <col min="5121" max="5121" width="21.7109375" style="2" customWidth="1"/>
    <col min="5122" max="5122" width="3.5703125" style="2" customWidth="1"/>
    <col min="5123" max="5123" width="11.42578125" style="2" customWidth="1"/>
    <col min="5124" max="5125" width="10.7109375" style="2" customWidth="1"/>
    <col min="5126" max="5126" width="11.85546875" style="2" customWidth="1"/>
    <col min="5127" max="5129" width="10.7109375" style="2" customWidth="1"/>
    <col min="5130" max="5130" width="9.140625" style="2"/>
    <col min="5131" max="5131" width="10.28515625" style="2" bestFit="1" customWidth="1"/>
    <col min="5132" max="5132" width="12.140625" style="2" customWidth="1"/>
    <col min="5133" max="5376" width="9.140625" style="2"/>
    <col min="5377" max="5377" width="21.7109375" style="2" customWidth="1"/>
    <col min="5378" max="5378" width="3.5703125" style="2" customWidth="1"/>
    <col min="5379" max="5379" width="11.42578125" style="2" customWidth="1"/>
    <col min="5380" max="5381" width="10.7109375" style="2" customWidth="1"/>
    <col min="5382" max="5382" width="11.85546875" style="2" customWidth="1"/>
    <col min="5383" max="5385" width="10.7109375" style="2" customWidth="1"/>
    <col min="5386" max="5386" width="9.140625" style="2"/>
    <col min="5387" max="5387" width="10.28515625" style="2" bestFit="1" customWidth="1"/>
    <col min="5388" max="5388" width="12.140625" style="2" customWidth="1"/>
    <col min="5389" max="5632" width="9.140625" style="2"/>
    <col min="5633" max="5633" width="21.7109375" style="2" customWidth="1"/>
    <col min="5634" max="5634" width="3.5703125" style="2" customWidth="1"/>
    <col min="5635" max="5635" width="11.42578125" style="2" customWidth="1"/>
    <col min="5636" max="5637" width="10.7109375" style="2" customWidth="1"/>
    <col min="5638" max="5638" width="11.85546875" style="2" customWidth="1"/>
    <col min="5639" max="5641" width="10.7109375" style="2" customWidth="1"/>
    <col min="5642" max="5642" width="9.140625" style="2"/>
    <col min="5643" max="5643" width="10.28515625" style="2" bestFit="1" customWidth="1"/>
    <col min="5644" max="5644" width="12.140625" style="2" customWidth="1"/>
    <col min="5645" max="5888" width="9.140625" style="2"/>
    <col min="5889" max="5889" width="21.7109375" style="2" customWidth="1"/>
    <col min="5890" max="5890" width="3.5703125" style="2" customWidth="1"/>
    <col min="5891" max="5891" width="11.42578125" style="2" customWidth="1"/>
    <col min="5892" max="5893" width="10.7109375" style="2" customWidth="1"/>
    <col min="5894" max="5894" width="11.85546875" style="2" customWidth="1"/>
    <col min="5895" max="5897" width="10.7109375" style="2" customWidth="1"/>
    <col min="5898" max="5898" width="9.140625" style="2"/>
    <col min="5899" max="5899" width="10.28515625" style="2" bestFit="1" customWidth="1"/>
    <col min="5900" max="5900" width="12.140625" style="2" customWidth="1"/>
    <col min="5901" max="6144" width="9.140625" style="2"/>
    <col min="6145" max="6145" width="21.7109375" style="2" customWidth="1"/>
    <col min="6146" max="6146" width="3.5703125" style="2" customWidth="1"/>
    <col min="6147" max="6147" width="11.42578125" style="2" customWidth="1"/>
    <col min="6148" max="6149" width="10.7109375" style="2" customWidth="1"/>
    <col min="6150" max="6150" width="11.85546875" style="2" customWidth="1"/>
    <col min="6151" max="6153" width="10.7109375" style="2" customWidth="1"/>
    <col min="6154" max="6154" width="9.140625" style="2"/>
    <col min="6155" max="6155" width="10.28515625" style="2" bestFit="1" customWidth="1"/>
    <col min="6156" max="6156" width="12.140625" style="2" customWidth="1"/>
    <col min="6157" max="6400" width="9.140625" style="2"/>
    <col min="6401" max="6401" width="21.7109375" style="2" customWidth="1"/>
    <col min="6402" max="6402" width="3.5703125" style="2" customWidth="1"/>
    <col min="6403" max="6403" width="11.42578125" style="2" customWidth="1"/>
    <col min="6404" max="6405" width="10.7109375" style="2" customWidth="1"/>
    <col min="6406" max="6406" width="11.85546875" style="2" customWidth="1"/>
    <col min="6407" max="6409" width="10.7109375" style="2" customWidth="1"/>
    <col min="6410" max="6410" width="9.140625" style="2"/>
    <col min="6411" max="6411" width="10.28515625" style="2" bestFit="1" customWidth="1"/>
    <col min="6412" max="6412" width="12.140625" style="2" customWidth="1"/>
    <col min="6413" max="6656" width="9.140625" style="2"/>
    <col min="6657" max="6657" width="21.7109375" style="2" customWidth="1"/>
    <col min="6658" max="6658" width="3.5703125" style="2" customWidth="1"/>
    <col min="6659" max="6659" width="11.42578125" style="2" customWidth="1"/>
    <col min="6660" max="6661" width="10.7109375" style="2" customWidth="1"/>
    <col min="6662" max="6662" width="11.85546875" style="2" customWidth="1"/>
    <col min="6663" max="6665" width="10.7109375" style="2" customWidth="1"/>
    <col min="6666" max="6666" width="9.140625" style="2"/>
    <col min="6667" max="6667" width="10.28515625" style="2" bestFit="1" customWidth="1"/>
    <col min="6668" max="6668" width="12.140625" style="2" customWidth="1"/>
    <col min="6669" max="6912" width="9.140625" style="2"/>
    <col min="6913" max="6913" width="21.7109375" style="2" customWidth="1"/>
    <col min="6914" max="6914" width="3.5703125" style="2" customWidth="1"/>
    <col min="6915" max="6915" width="11.42578125" style="2" customWidth="1"/>
    <col min="6916" max="6917" width="10.7109375" style="2" customWidth="1"/>
    <col min="6918" max="6918" width="11.85546875" style="2" customWidth="1"/>
    <col min="6919" max="6921" width="10.7109375" style="2" customWidth="1"/>
    <col min="6922" max="6922" width="9.140625" style="2"/>
    <col min="6923" max="6923" width="10.28515625" style="2" bestFit="1" customWidth="1"/>
    <col min="6924" max="6924" width="12.140625" style="2" customWidth="1"/>
    <col min="6925" max="7168" width="9.140625" style="2"/>
    <col min="7169" max="7169" width="21.7109375" style="2" customWidth="1"/>
    <col min="7170" max="7170" width="3.5703125" style="2" customWidth="1"/>
    <col min="7171" max="7171" width="11.42578125" style="2" customWidth="1"/>
    <col min="7172" max="7173" width="10.7109375" style="2" customWidth="1"/>
    <col min="7174" max="7174" width="11.85546875" style="2" customWidth="1"/>
    <col min="7175" max="7177" width="10.7109375" style="2" customWidth="1"/>
    <col min="7178" max="7178" width="9.140625" style="2"/>
    <col min="7179" max="7179" width="10.28515625" style="2" bestFit="1" customWidth="1"/>
    <col min="7180" max="7180" width="12.140625" style="2" customWidth="1"/>
    <col min="7181" max="7424" width="9.140625" style="2"/>
    <col min="7425" max="7425" width="21.7109375" style="2" customWidth="1"/>
    <col min="7426" max="7426" width="3.5703125" style="2" customWidth="1"/>
    <col min="7427" max="7427" width="11.42578125" style="2" customWidth="1"/>
    <col min="7428" max="7429" width="10.7109375" style="2" customWidth="1"/>
    <col min="7430" max="7430" width="11.85546875" style="2" customWidth="1"/>
    <col min="7431" max="7433" width="10.7109375" style="2" customWidth="1"/>
    <col min="7434" max="7434" width="9.140625" style="2"/>
    <col min="7435" max="7435" width="10.28515625" style="2" bestFit="1" customWidth="1"/>
    <col min="7436" max="7436" width="12.140625" style="2" customWidth="1"/>
    <col min="7437" max="7680" width="9.140625" style="2"/>
    <col min="7681" max="7681" width="21.7109375" style="2" customWidth="1"/>
    <col min="7682" max="7682" width="3.5703125" style="2" customWidth="1"/>
    <col min="7683" max="7683" width="11.42578125" style="2" customWidth="1"/>
    <col min="7684" max="7685" width="10.7109375" style="2" customWidth="1"/>
    <col min="7686" max="7686" width="11.85546875" style="2" customWidth="1"/>
    <col min="7687" max="7689" width="10.7109375" style="2" customWidth="1"/>
    <col min="7690" max="7690" width="9.140625" style="2"/>
    <col min="7691" max="7691" width="10.28515625" style="2" bestFit="1" customWidth="1"/>
    <col min="7692" max="7692" width="12.140625" style="2" customWidth="1"/>
    <col min="7693" max="7936" width="9.140625" style="2"/>
    <col min="7937" max="7937" width="21.7109375" style="2" customWidth="1"/>
    <col min="7938" max="7938" width="3.5703125" style="2" customWidth="1"/>
    <col min="7939" max="7939" width="11.42578125" style="2" customWidth="1"/>
    <col min="7940" max="7941" width="10.7109375" style="2" customWidth="1"/>
    <col min="7942" max="7942" width="11.85546875" style="2" customWidth="1"/>
    <col min="7943" max="7945" width="10.7109375" style="2" customWidth="1"/>
    <col min="7946" max="7946" width="9.140625" style="2"/>
    <col min="7947" max="7947" width="10.28515625" style="2" bestFit="1" customWidth="1"/>
    <col min="7948" max="7948" width="12.140625" style="2" customWidth="1"/>
    <col min="7949" max="8192" width="9.140625" style="2"/>
    <col min="8193" max="8193" width="21.7109375" style="2" customWidth="1"/>
    <col min="8194" max="8194" width="3.5703125" style="2" customWidth="1"/>
    <col min="8195" max="8195" width="11.42578125" style="2" customWidth="1"/>
    <col min="8196" max="8197" width="10.7109375" style="2" customWidth="1"/>
    <col min="8198" max="8198" width="11.85546875" style="2" customWidth="1"/>
    <col min="8199" max="8201" width="10.7109375" style="2" customWidth="1"/>
    <col min="8202" max="8202" width="9.140625" style="2"/>
    <col min="8203" max="8203" width="10.28515625" style="2" bestFit="1" customWidth="1"/>
    <col min="8204" max="8204" width="12.140625" style="2" customWidth="1"/>
    <col min="8205" max="8448" width="9.140625" style="2"/>
    <col min="8449" max="8449" width="21.7109375" style="2" customWidth="1"/>
    <col min="8450" max="8450" width="3.5703125" style="2" customWidth="1"/>
    <col min="8451" max="8451" width="11.42578125" style="2" customWidth="1"/>
    <col min="8452" max="8453" width="10.7109375" style="2" customWidth="1"/>
    <col min="8454" max="8454" width="11.85546875" style="2" customWidth="1"/>
    <col min="8455" max="8457" width="10.7109375" style="2" customWidth="1"/>
    <col min="8458" max="8458" width="9.140625" style="2"/>
    <col min="8459" max="8459" width="10.28515625" style="2" bestFit="1" customWidth="1"/>
    <col min="8460" max="8460" width="12.140625" style="2" customWidth="1"/>
    <col min="8461" max="8704" width="9.140625" style="2"/>
    <col min="8705" max="8705" width="21.7109375" style="2" customWidth="1"/>
    <col min="8706" max="8706" width="3.5703125" style="2" customWidth="1"/>
    <col min="8707" max="8707" width="11.42578125" style="2" customWidth="1"/>
    <col min="8708" max="8709" width="10.7109375" style="2" customWidth="1"/>
    <col min="8710" max="8710" width="11.85546875" style="2" customWidth="1"/>
    <col min="8711" max="8713" width="10.7109375" style="2" customWidth="1"/>
    <col min="8714" max="8714" width="9.140625" style="2"/>
    <col min="8715" max="8715" width="10.28515625" style="2" bestFit="1" customWidth="1"/>
    <col min="8716" max="8716" width="12.140625" style="2" customWidth="1"/>
    <col min="8717" max="8960" width="9.140625" style="2"/>
    <col min="8961" max="8961" width="21.7109375" style="2" customWidth="1"/>
    <col min="8962" max="8962" width="3.5703125" style="2" customWidth="1"/>
    <col min="8963" max="8963" width="11.42578125" style="2" customWidth="1"/>
    <col min="8964" max="8965" width="10.7109375" style="2" customWidth="1"/>
    <col min="8966" max="8966" width="11.85546875" style="2" customWidth="1"/>
    <col min="8967" max="8969" width="10.7109375" style="2" customWidth="1"/>
    <col min="8970" max="8970" width="9.140625" style="2"/>
    <col min="8971" max="8971" width="10.28515625" style="2" bestFit="1" customWidth="1"/>
    <col min="8972" max="8972" width="12.140625" style="2" customWidth="1"/>
    <col min="8973" max="9216" width="9.140625" style="2"/>
    <col min="9217" max="9217" width="21.7109375" style="2" customWidth="1"/>
    <col min="9218" max="9218" width="3.5703125" style="2" customWidth="1"/>
    <col min="9219" max="9219" width="11.42578125" style="2" customWidth="1"/>
    <col min="9220" max="9221" width="10.7109375" style="2" customWidth="1"/>
    <col min="9222" max="9222" width="11.85546875" style="2" customWidth="1"/>
    <col min="9223" max="9225" width="10.7109375" style="2" customWidth="1"/>
    <col min="9226" max="9226" width="9.140625" style="2"/>
    <col min="9227" max="9227" width="10.28515625" style="2" bestFit="1" customWidth="1"/>
    <col min="9228" max="9228" width="12.140625" style="2" customWidth="1"/>
    <col min="9229" max="9472" width="9.140625" style="2"/>
    <col min="9473" max="9473" width="21.7109375" style="2" customWidth="1"/>
    <col min="9474" max="9474" width="3.5703125" style="2" customWidth="1"/>
    <col min="9475" max="9475" width="11.42578125" style="2" customWidth="1"/>
    <col min="9476" max="9477" width="10.7109375" style="2" customWidth="1"/>
    <col min="9478" max="9478" width="11.85546875" style="2" customWidth="1"/>
    <col min="9479" max="9481" width="10.7109375" style="2" customWidth="1"/>
    <col min="9482" max="9482" width="9.140625" style="2"/>
    <col min="9483" max="9483" width="10.28515625" style="2" bestFit="1" customWidth="1"/>
    <col min="9484" max="9484" width="12.140625" style="2" customWidth="1"/>
    <col min="9485" max="9728" width="9.140625" style="2"/>
    <col min="9729" max="9729" width="21.7109375" style="2" customWidth="1"/>
    <col min="9730" max="9730" width="3.5703125" style="2" customWidth="1"/>
    <col min="9731" max="9731" width="11.42578125" style="2" customWidth="1"/>
    <col min="9732" max="9733" width="10.7109375" style="2" customWidth="1"/>
    <col min="9734" max="9734" width="11.85546875" style="2" customWidth="1"/>
    <col min="9735" max="9737" width="10.7109375" style="2" customWidth="1"/>
    <col min="9738" max="9738" width="9.140625" style="2"/>
    <col min="9739" max="9739" width="10.28515625" style="2" bestFit="1" customWidth="1"/>
    <col min="9740" max="9740" width="12.140625" style="2" customWidth="1"/>
    <col min="9741" max="9984" width="9.140625" style="2"/>
    <col min="9985" max="9985" width="21.7109375" style="2" customWidth="1"/>
    <col min="9986" max="9986" width="3.5703125" style="2" customWidth="1"/>
    <col min="9987" max="9987" width="11.42578125" style="2" customWidth="1"/>
    <col min="9988" max="9989" width="10.7109375" style="2" customWidth="1"/>
    <col min="9990" max="9990" width="11.85546875" style="2" customWidth="1"/>
    <col min="9991" max="9993" width="10.7109375" style="2" customWidth="1"/>
    <col min="9994" max="9994" width="9.140625" style="2"/>
    <col min="9995" max="9995" width="10.28515625" style="2" bestFit="1" customWidth="1"/>
    <col min="9996" max="9996" width="12.140625" style="2" customWidth="1"/>
    <col min="9997" max="10240" width="9.140625" style="2"/>
    <col min="10241" max="10241" width="21.7109375" style="2" customWidth="1"/>
    <col min="10242" max="10242" width="3.5703125" style="2" customWidth="1"/>
    <col min="10243" max="10243" width="11.42578125" style="2" customWidth="1"/>
    <col min="10244" max="10245" width="10.7109375" style="2" customWidth="1"/>
    <col min="10246" max="10246" width="11.85546875" style="2" customWidth="1"/>
    <col min="10247" max="10249" width="10.7109375" style="2" customWidth="1"/>
    <col min="10250" max="10250" width="9.140625" style="2"/>
    <col min="10251" max="10251" width="10.28515625" style="2" bestFit="1" customWidth="1"/>
    <col min="10252" max="10252" width="12.140625" style="2" customWidth="1"/>
    <col min="10253" max="10496" width="9.140625" style="2"/>
    <col min="10497" max="10497" width="21.7109375" style="2" customWidth="1"/>
    <col min="10498" max="10498" width="3.5703125" style="2" customWidth="1"/>
    <col min="10499" max="10499" width="11.42578125" style="2" customWidth="1"/>
    <col min="10500" max="10501" width="10.7109375" style="2" customWidth="1"/>
    <col min="10502" max="10502" width="11.85546875" style="2" customWidth="1"/>
    <col min="10503" max="10505" width="10.7109375" style="2" customWidth="1"/>
    <col min="10506" max="10506" width="9.140625" style="2"/>
    <col min="10507" max="10507" width="10.28515625" style="2" bestFit="1" customWidth="1"/>
    <col min="10508" max="10508" width="12.140625" style="2" customWidth="1"/>
    <col min="10509" max="10752" width="9.140625" style="2"/>
    <col min="10753" max="10753" width="21.7109375" style="2" customWidth="1"/>
    <col min="10754" max="10754" width="3.5703125" style="2" customWidth="1"/>
    <col min="10755" max="10755" width="11.42578125" style="2" customWidth="1"/>
    <col min="10756" max="10757" width="10.7109375" style="2" customWidth="1"/>
    <col min="10758" max="10758" width="11.85546875" style="2" customWidth="1"/>
    <col min="10759" max="10761" width="10.7109375" style="2" customWidth="1"/>
    <col min="10762" max="10762" width="9.140625" style="2"/>
    <col min="10763" max="10763" width="10.28515625" style="2" bestFit="1" customWidth="1"/>
    <col min="10764" max="10764" width="12.140625" style="2" customWidth="1"/>
    <col min="10765" max="11008" width="9.140625" style="2"/>
    <col min="11009" max="11009" width="21.7109375" style="2" customWidth="1"/>
    <col min="11010" max="11010" width="3.5703125" style="2" customWidth="1"/>
    <col min="11011" max="11011" width="11.42578125" style="2" customWidth="1"/>
    <col min="11012" max="11013" width="10.7109375" style="2" customWidth="1"/>
    <col min="11014" max="11014" width="11.85546875" style="2" customWidth="1"/>
    <col min="11015" max="11017" width="10.7109375" style="2" customWidth="1"/>
    <col min="11018" max="11018" width="9.140625" style="2"/>
    <col min="11019" max="11019" width="10.28515625" style="2" bestFit="1" customWidth="1"/>
    <col min="11020" max="11020" width="12.140625" style="2" customWidth="1"/>
    <col min="11021" max="11264" width="9.140625" style="2"/>
    <col min="11265" max="11265" width="21.7109375" style="2" customWidth="1"/>
    <col min="11266" max="11266" width="3.5703125" style="2" customWidth="1"/>
    <col min="11267" max="11267" width="11.42578125" style="2" customWidth="1"/>
    <col min="11268" max="11269" width="10.7109375" style="2" customWidth="1"/>
    <col min="11270" max="11270" width="11.85546875" style="2" customWidth="1"/>
    <col min="11271" max="11273" width="10.7109375" style="2" customWidth="1"/>
    <col min="11274" max="11274" width="9.140625" style="2"/>
    <col min="11275" max="11275" width="10.28515625" style="2" bestFit="1" customWidth="1"/>
    <col min="11276" max="11276" width="12.140625" style="2" customWidth="1"/>
    <col min="11277" max="11520" width="9.140625" style="2"/>
    <col min="11521" max="11521" width="21.7109375" style="2" customWidth="1"/>
    <col min="11522" max="11522" width="3.5703125" style="2" customWidth="1"/>
    <col min="11523" max="11523" width="11.42578125" style="2" customWidth="1"/>
    <col min="11524" max="11525" width="10.7109375" style="2" customWidth="1"/>
    <col min="11526" max="11526" width="11.85546875" style="2" customWidth="1"/>
    <col min="11527" max="11529" width="10.7109375" style="2" customWidth="1"/>
    <col min="11530" max="11530" width="9.140625" style="2"/>
    <col min="11531" max="11531" width="10.28515625" style="2" bestFit="1" customWidth="1"/>
    <col min="11532" max="11532" width="12.140625" style="2" customWidth="1"/>
    <col min="11533" max="11776" width="9.140625" style="2"/>
    <col min="11777" max="11777" width="21.7109375" style="2" customWidth="1"/>
    <col min="11778" max="11778" width="3.5703125" style="2" customWidth="1"/>
    <col min="11779" max="11779" width="11.42578125" style="2" customWidth="1"/>
    <col min="11780" max="11781" width="10.7109375" style="2" customWidth="1"/>
    <col min="11782" max="11782" width="11.85546875" style="2" customWidth="1"/>
    <col min="11783" max="11785" width="10.7109375" style="2" customWidth="1"/>
    <col min="11786" max="11786" width="9.140625" style="2"/>
    <col min="11787" max="11787" width="10.28515625" style="2" bestFit="1" customWidth="1"/>
    <col min="11788" max="11788" width="12.140625" style="2" customWidth="1"/>
    <col min="11789" max="12032" width="9.140625" style="2"/>
    <col min="12033" max="12033" width="21.7109375" style="2" customWidth="1"/>
    <col min="12034" max="12034" width="3.5703125" style="2" customWidth="1"/>
    <col min="12035" max="12035" width="11.42578125" style="2" customWidth="1"/>
    <col min="12036" max="12037" width="10.7109375" style="2" customWidth="1"/>
    <col min="12038" max="12038" width="11.85546875" style="2" customWidth="1"/>
    <col min="12039" max="12041" width="10.7109375" style="2" customWidth="1"/>
    <col min="12042" max="12042" width="9.140625" style="2"/>
    <col min="12043" max="12043" width="10.28515625" style="2" bestFit="1" customWidth="1"/>
    <col min="12044" max="12044" width="12.140625" style="2" customWidth="1"/>
    <col min="12045" max="12288" width="9.140625" style="2"/>
    <col min="12289" max="12289" width="21.7109375" style="2" customWidth="1"/>
    <col min="12290" max="12290" width="3.5703125" style="2" customWidth="1"/>
    <col min="12291" max="12291" width="11.42578125" style="2" customWidth="1"/>
    <col min="12292" max="12293" width="10.7109375" style="2" customWidth="1"/>
    <col min="12294" max="12294" width="11.85546875" style="2" customWidth="1"/>
    <col min="12295" max="12297" width="10.7109375" style="2" customWidth="1"/>
    <col min="12298" max="12298" width="9.140625" style="2"/>
    <col min="12299" max="12299" width="10.28515625" style="2" bestFit="1" customWidth="1"/>
    <col min="12300" max="12300" width="12.140625" style="2" customWidth="1"/>
    <col min="12301" max="12544" width="9.140625" style="2"/>
    <col min="12545" max="12545" width="21.7109375" style="2" customWidth="1"/>
    <col min="12546" max="12546" width="3.5703125" style="2" customWidth="1"/>
    <col min="12547" max="12547" width="11.42578125" style="2" customWidth="1"/>
    <col min="12548" max="12549" width="10.7109375" style="2" customWidth="1"/>
    <col min="12550" max="12550" width="11.85546875" style="2" customWidth="1"/>
    <col min="12551" max="12553" width="10.7109375" style="2" customWidth="1"/>
    <col min="12554" max="12554" width="9.140625" style="2"/>
    <col min="12555" max="12555" width="10.28515625" style="2" bestFit="1" customWidth="1"/>
    <col min="12556" max="12556" width="12.140625" style="2" customWidth="1"/>
    <col min="12557" max="12800" width="9.140625" style="2"/>
    <col min="12801" max="12801" width="21.7109375" style="2" customWidth="1"/>
    <col min="12802" max="12802" width="3.5703125" style="2" customWidth="1"/>
    <col min="12803" max="12803" width="11.42578125" style="2" customWidth="1"/>
    <col min="12804" max="12805" width="10.7109375" style="2" customWidth="1"/>
    <col min="12806" max="12806" width="11.85546875" style="2" customWidth="1"/>
    <col min="12807" max="12809" width="10.7109375" style="2" customWidth="1"/>
    <col min="12810" max="12810" width="9.140625" style="2"/>
    <col min="12811" max="12811" width="10.28515625" style="2" bestFit="1" customWidth="1"/>
    <col min="12812" max="12812" width="12.140625" style="2" customWidth="1"/>
    <col min="12813" max="13056" width="9.140625" style="2"/>
    <col min="13057" max="13057" width="21.7109375" style="2" customWidth="1"/>
    <col min="13058" max="13058" width="3.5703125" style="2" customWidth="1"/>
    <col min="13059" max="13059" width="11.42578125" style="2" customWidth="1"/>
    <col min="13060" max="13061" width="10.7109375" style="2" customWidth="1"/>
    <col min="13062" max="13062" width="11.85546875" style="2" customWidth="1"/>
    <col min="13063" max="13065" width="10.7109375" style="2" customWidth="1"/>
    <col min="13066" max="13066" width="9.140625" style="2"/>
    <col min="13067" max="13067" width="10.28515625" style="2" bestFit="1" customWidth="1"/>
    <col min="13068" max="13068" width="12.140625" style="2" customWidth="1"/>
    <col min="13069" max="13312" width="9.140625" style="2"/>
    <col min="13313" max="13313" width="21.7109375" style="2" customWidth="1"/>
    <col min="13314" max="13314" width="3.5703125" style="2" customWidth="1"/>
    <col min="13315" max="13315" width="11.42578125" style="2" customWidth="1"/>
    <col min="13316" max="13317" width="10.7109375" style="2" customWidth="1"/>
    <col min="13318" max="13318" width="11.85546875" style="2" customWidth="1"/>
    <col min="13319" max="13321" width="10.7109375" style="2" customWidth="1"/>
    <col min="13322" max="13322" width="9.140625" style="2"/>
    <col min="13323" max="13323" width="10.28515625" style="2" bestFit="1" customWidth="1"/>
    <col min="13324" max="13324" width="12.140625" style="2" customWidth="1"/>
    <col min="13325" max="13568" width="9.140625" style="2"/>
    <col min="13569" max="13569" width="21.7109375" style="2" customWidth="1"/>
    <col min="13570" max="13570" width="3.5703125" style="2" customWidth="1"/>
    <col min="13571" max="13571" width="11.42578125" style="2" customWidth="1"/>
    <col min="13572" max="13573" width="10.7109375" style="2" customWidth="1"/>
    <col min="13574" max="13574" width="11.85546875" style="2" customWidth="1"/>
    <col min="13575" max="13577" width="10.7109375" style="2" customWidth="1"/>
    <col min="13578" max="13578" width="9.140625" style="2"/>
    <col min="13579" max="13579" width="10.28515625" style="2" bestFit="1" customWidth="1"/>
    <col min="13580" max="13580" width="12.140625" style="2" customWidth="1"/>
    <col min="13581" max="13824" width="9.140625" style="2"/>
    <col min="13825" max="13825" width="21.7109375" style="2" customWidth="1"/>
    <col min="13826" max="13826" width="3.5703125" style="2" customWidth="1"/>
    <col min="13827" max="13827" width="11.42578125" style="2" customWidth="1"/>
    <col min="13828" max="13829" width="10.7109375" style="2" customWidth="1"/>
    <col min="13830" max="13830" width="11.85546875" style="2" customWidth="1"/>
    <col min="13831" max="13833" width="10.7109375" style="2" customWidth="1"/>
    <col min="13834" max="13834" width="9.140625" style="2"/>
    <col min="13835" max="13835" width="10.28515625" style="2" bestFit="1" customWidth="1"/>
    <col min="13836" max="13836" width="12.140625" style="2" customWidth="1"/>
    <col min="13837" max="14080" width="9.140625" style="2"/>
    <col min="14081" max="14081" width="21.7109375" style="2" customWidth="1"/>
    <col min="14082" max="14082" width="3.5703125" style="2" customWidth="1"/>
    <col min="14083" max="14083" width="11.42578125" style="2" customWidth="1"/>
    <col min="14084" max="14085" width="10.7109375" style="2" customWidth="1"/>
    <col min="14086" max="14086" width="11.85546875" style="2" customWidth="1"/>
    <col min="14087" max="14089" width="10.7109375" style="2" customWidth="1"/>
    <col min="14090" max="14090" width="9.140625" style="2"/>
    <col min="14091" max="14091" width="10.28515625" style="2" bestFit="1" customWidth="1"/>
    <col min="14092" max="14092" width="12.140625" style="2" customWidth="1"/>
    <col min="14093" max="14336" width="9.140625" style="2"/>
    <col min="14337" max="14337" width="21.7109375" style="2" customWidth="1"/>
    <col min="14338" max="14338" width="3.5703125" style="2" customWidth="1"/>
    <col min="14339" max="14339" width="11.42578125" style="2" customWidth="1"/>
    <col min="14340" max="14341" width="10.7109375" style="2" customWidth="1"/>
    <col min="14342" max="14342" width="11.85546875" style="2" customWidth="1"/>
    <col min="14343" max="14345" width="10.7109375" style="2" customWidth="1"/>
    <col min="14346" max="14346" width="9.140625" style="2"/>
    <col min="14347" max="14347" width="10.28515625" style="2" bestFit="1" customWidth="1"/>
    <col min="14348" max="14348" width="12.140625" style="2" customWidth="1"/>
    <col min="14349" max="14592" width="9.140625" style="2"/>
    <col min="14593" max="14593" width="21.7109375" style="2" customWidth="1"/>
    <col min="14594" max="14594" width="3.5703125" style="2" customWidth="1"/>
    <col min="14595" max="14595" width="11.42578125" style="2" customWidth="1"/>
    <col min="14596" max="14597" width="10.7109375" style="2" customWidth="1"/>
    <col min="14598" max="14598" width="11.85546875" style="2" customWidth="1"/>
    <col min="14599" max="14601" width="10.7109375" style="2" customWidth="1"/>
    <col min="14602" max="14602" width="9.140625" style="2"/>
    <col min="14603" max="14603" width="10.28515625" style="2" bestFit="1" customWidth="1"/>
    <col min="14604" max="14604" width="12.140625" style="2" customWidth="1"/>
    <col min="14605" max="14848" width="9.140625" style="2"/>
    <col min="14849" max="14849" width="21.7109375" style="2" customWidth="1"/>
    <col min="14850" max="14850" width="3.5703125" style="2" customWidth="1"/>
    <col min="14851" max="14851" width="11.42578125" style="2" customWidth="1"/>
    <col min="14852" max="14853" width="10.7109375" style="2" customWidth="1"/>
    <col min="14854" max="14854" width="11.85546875" style="2" customWidth="1"/>
    <col min="14855" max="14857" width="10.7109375" style="2" customWidth="1"/>
    <col min="14858" max="14858" width="9.140625" style="2"/>
    <col min="14859" max="14859" width="10.28515625" style="2" bestFit="1" customWidth="1"/>
    <col min="14860" max="14860" width="12.140625" style="2" customWidth="1"/>
    <col min="14861" max="15104" width="9.140625" style="2"/>
    <col min="15105" max="15105" width="21.7109375" style="2" customWidth="1"/>
    <col min="15106" max="15106" width="3.5703125" style="2" customWidth="1"/>
    <col min="15107" max="15107" width="11.42578125" style="2" customWidth="1"/>
    <col min="15108" max="15109" width="10.7109375" style="2" customWidth="1"/>
    <col min="15110" max="15110" width="11.85546875" style="2" customWidth="1"/>
    <col min="15111" max="15113" width="10.7109375" style="2" customWidth="1"/>
    <col min="15114" max="15114" width="9.140625" style="2"/>
    <col min="15115" max="15115" width="10.28515625" style="2" bestFit="1" customWidth="1"/>
    <col min="15116" max="15116" width="12.140625" style="2" customWidth="1"/>
    <col min="15117" max="15360" width="9.140625" style="2"/>
    <col min="15361" max="15361" width="21.7109375" style="2" customWidth="1"/>
    <col min="15362" max="15362" width="3.5703125" style="2" customWidth="1"/>
    <col min="15363" max="15363" width="11.42578125" style="2" customWidth="1"/>
    <col min="15364" max="15365" width="10.7109375" style="2" customWidth="1"/>
    <col min="15366" max="15366" width="11.85546875" style="2" customWidth="1"/>
    <col min="15367" max="15369" width="10.7109375" style="2" customWidth="1"/>
    <col min="15370" max="15370" width="9.140625" style="2"/>
    <col min="15371" max="15371" width="10.28515625" style="2" bestFit="1" customWidth="1"/>
    <col min="15372" max="15372" width="12.140625" style="2" customWidth="1"/>
    <col min="15373" max="15616" width="9.140625" style="2"/>
    <col min="15617" max="15617" width="21.7109375" style="2" customWidth="1"/>
    <col min="15618" max="15618" width="3.5703125" style="2" customWidth="1"/>
    <col min="15619" max="15619" width="11.42578125" style="2" customWidth="1"/>
    <col min="15620" max="15621" width="10.7109375" style="2" customWidth="1"/>
    <col min="15622" max="15622" width="11.85546875" style="2" customWidth="1"/>
    <col min="15623" max="15625" width="10.7109375" style="2" customWidth="1"/>
    <col min="15626" max="15626" width="9.140625" style="2"/>
    <col min="15627" max="15627" width="10.28515625" style="2" bestFit="1" customWidth="1"/>
    <col min="15628" max="15628" width="12.140625" style="2" customWidth="1"/>
    <col min="15629" max="15872" width="9.140625" style="2"/>
    <col min="15873" max="15873" width="21.7109375" style="2" customWidth="1"/>
    <col min="15874" max="15874" width="3.5703125" style="2" customWidth="1"/>
    <col min="15875" max="15875" width="11.42578125" style="2" customWidth="1"/>
    <col min="15876" max="15877" width="10.7109375" style="2" customWidth="1"/>
    <col min="15878" max="15878" width="11.85546875" style="2" customWidth="1"/>
    <col min="15879" max="15881" width="10.7109375" style="2" customWidth="1"/>
    <col min="15882" max="15882" width="9.140625" style="2"/>
    <col min="15883" max="15883" width="10.28515625" style="2" bestFit="1" customWidth="1"/>
    <col min="15884" max="15884" width="12.140625" style="2" customWidth="1"/>
    <col min="15885" max="16128" width="9.140625" style="2"/>
    <col min="16129" max="16129" width="21.7109375" style="2" customWidth="1"/>
    <col min="16130" max="16130" width="3.5703125" style="2" customWidth="1"/>
    <col min="16131" max="16131" width="11.42578125" style="2" customWidth="1"/>
    <col min="16132" max="16133" width="10.7109375" style="2" customWidth="1"/>
    <col min="16134" max="16134" width="11.85546875" style="2" customWidth="1"/>
    <col min="16135" max="16137" width="10.7109375" style="2" customWidth="1"/>
    <col min="16138" max="16138" width="9.140625" style="2"/>
    <col min="16139" max="16139" width="10.28515625" style="2" bestFit="1" customWidth="1"/>
    <col min="16140" max="16140" width="12.140625" style="2" customWidth="1"/>
    <col min="16141" max="16384" width="9.140625" style="2"/>
  </cols>
  <sheetData>
    <row r="1" spans="1:12" ht="12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ht="11.25" hidden="1" customHeight="1" x14ac:dyDescent="0.2">
      <c r="A2" s="3" t="s">
        <v>1</v>
      </c>
      <c r="B2" s="3"/>
      <c r="C2" s="3"/>
      <c r="D2" s="4"/>
      <c r="E2" s="4"/>
    </row>
    <row r="3" spans="1:12" x14ac:dyDescent="0.2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2" ht="12" customHeight="1" x14ac:dyDescent="0.2">
      <c r="A4" s="5" t="s">
        <v>3</v>
      </c>
      <c r="B4" s="5"/>
      <c r="C4" s="5"/>
      <c r="D4" s="5"/>
      <c r="E4" s="5"/>
      <c r="F4" s="5"/>
      <c r="G4" s="5"/>
      <c r="H4" s="5"/>
      <c r="I4" s="5"/>
    </row>
    <row r="5" spans="1:12" x14ac:dyDescent="0.2">
      <c r="A5" s="6" t="s">
        <v>4</v>
      </c>
      <c r="B5" s="7"/>
      <c r="C5" s="7"/>
      <c r="D5" s="8"/>
      <c r="E5" s="8"/>
    </row>
    <row r="6" spans="1:12" x14ac:dyDescent="0.2">
      <c r="A6" s="9"/>
      <c r="B6" s="7"/>
      <c r="C6" s="7"/>
      <c r="D6" s="8"/>
      <c r="E6" s="8"/>
    </row>
    <row r="7" spans="1:12" x14ac:dyDescent="0.2">
      <c r="A7" s="10"/>
      <c r="B7" s="10"/>
      <c r="C7" s="10"/>
      <c r="D7" s="10"/>
      <c r="E7" s="10"/>
    </row>
    <row r="8" spans="1:12" x14ac:dyDescent="0.2">
      <c r="A8" s="10"/>
      <c r="B8" s="1" t="s">
        <v>5</v>
      </c>
      <c r="C8" s="1"/>
      <c r="D8" s="11" t="s">
        <v>6</v>
      </c>
      <c r="E8" s="11" t="s">
        <v>7</v>
      </c>
      <c r="F8" s="11" t="s">
        <v>8</v>
      </c>
      <c r="G8" s="11" t="s">
        <v>9</v>
      </c>
      <c r="H8" s="11" t="s">
        <v>10</v>
      </c>
      <c r="K8" s="12"/>
      <c r="L8" s="12"/>
    </row>
    <row r="9" spans="1:12" ht="12" thickBot="1" x14ac:dyDescent="0.25">
      <c r="A9" s="13" t="s">
        <v>11</v>
      </c>
      <c r="B9" s="14" t="s">
        <v>11</v>
      </c>
      <c r="C9" s="14"/>
      <c r="D9" s="13" t="s">
        <v>12</v>
      </c>
      <c r="E9" s="13" t="s">
        <v>12</v>
      </c>
      <c r="F9" s="13" t="s">
        <v>13</v>
      </c>
      <c r="G9" s="13" t="s">
        <v>13</v>
      </c>
      <c r="H9" s="13" t="s">
        <v>14</v>
      </c>
      <c r="K9" s="12" t="s">
        <v>15</v>
      </c>
      <c r="L9" s="12" t="s">
        <v>16</v>
      </c>
    </row>
    <row r="10" spans="1:12" x14ac:dyDescent="0.2">
      <c r="A10" s="4" t="s">
        <v>17</v>
      </c>
      <c r="B10" s="2" t="s">
        <v>18</v>
      </c>
      <c r="D10" s="15" t="s">
        <v>19</v>
      </c>
      <c r="E10" s="15" t="s">
        <v>20</v>
      </c>
      <c r="F10" s="16">
        <f>+G10*1</f>
        <v>-135087.06</v>
      </c>
      <c r="G10" s="17">
        <f>C31</f>
        <v>-135087.06</v>
      </c>
      <c r="H10" s="18">
        <v>0</v>
      </c>
      <c r="K10" s="19">
        <f>F10/G17</f>
        <v>-0.11351992180422316</v>
      </c>
      <c r="L10" s="2">
        <f>K10*H10</f>
        <v>0</v>
      </c>
    </row>
    <row r="11" spans="1:12" x14ac:dyDescent="0.2">
      <c r="A11" s="4" t="s">
        <v>21</v>
      </c>
      <c r="D11" s="15"/>
      <c r="E11" s="15"/>
      <c r="F11" s="20"/>
      <c r="G11" s="17"/>
      <c r="H11" s="15"/>
    </row>
    <row r="12" spans="1:12" x14ac:dyDescent="0.2">
      <c r="A12" s="4" t="s">
        <v>22</v>
      </c>
      <c r="B12" s="2" t="s">
        <v>23</v>
      </c>
      <c r="D12" s="15" t="s">
        <v>19</v>
      </c>
      <c r="E12" s="15" t="s">
        <v>20</v>
      </c>
      <c r="F12" s="16">
        <f>+G12*1</f>
        <v>1323179.4999999998</v>
      </c>
      <c r="G12" s="17">
        <f>E31</f>
        <v>1323179.4999999998</v>
      </c>
      <c r="H12" s="18">
        <v>1.524E-2</v>
      </c>
      <c r="K12" s="19">
        <f>G12/G17</f>
        <v>1.1119291024095947</v>
      </c>
      <c r="L12" s="21">
        <f>K12*H12</f>
        <v>1.6945799520722223E-2</v>
      </c>
    </row>
    <row r="13" spans="1:12" x14ac:dyDescent="0.2">
      <c r="A13" s="4" t="s">
        <v>21</v>
      </c>
      <c r="D13" s="15"/>
      <c r="E13" s="15"/>
      <c r="F13" s="17"/>
      <c r="G13" s="17"/>
    </row>
    <row r="14" spans="1:12" x14ac:dyDescent="0.2">
      <c r="A14" s="4" t="s">
        <v>24</v>
      </c>
      <c r="B14" s="2" t="s">
        <v>23</v>
      </c>
      <c r="D14" s="15" t="s">
        <v>19</v>
      </c>
      <c r="E14" s="15" t="s">
        <v>20</v>
      </c>
      <c r="F14" s="16">
        <f>+G14*1</f>
        <v>1893.0520000000672</v>
      </c>
      <c r="G14" s="17">
        <f>+D31</f>
        <v>1893.0520000000672</v>
      </c>
      <c r="H14" s="18">
        <v>1.524E-2</v>
      </c>
      <c r="K14" s="19">
        <f>F14/G17</f>
        <v>1.5908193946284409E-3</v>
      </c>
      <c r="L14" s="21">
        <f>K14*H14</f>
        <v>2.4244087574137439E-5</v>
      </c>
    </row>
    <row r="15" spans="1:12" ht="12" thickBot="1" x14ac:dyDescent="0.25">
      <c r="A15" s="22" t="s">
        <v>25</v>
      </c>
      <c r="B15" s="23"/>
      <c r="C15" s="24"/>
      <c r="D15" s="25"/>
      <c r="E15" s="25"/>
      <c r="F15" s="22" t="s">
        <v>26</v>
      </c>
      <c r="G15" s="24"/>
      <c r="H15" s="24"/>
    </row>
    <row r="16" spans="1:12" x14ac:dyDescent="0.2">
      <c r="A16" s="26"/>
      <c r="B16" s="27"/>
      <c r="D16" s="28"/>
      <c r="E16" s="28"/>
    </row>
    <row r="17" spans="1:9" ht="12" thickBot="1" x14ac:dyDescent="0.25">
      <c r="A17" s="4"/>
      <c r="D17" s="29"/>
      <c r="E17" s="10" t="s">
        <v>27</v>
      </c>
      <c r="G17" s="30">
        <f>SUM(G10:G16)</f>
        <v>1189985.4919999999</v>
      </c>
    </row>
    <row r="18" spans="1:9" ht="12" thickTop="1" x14ac:dyDescent="0.2">
      <c r="A18" s="4"/>
      <c r="D18" s="29"/>
      <c r="E18" s="10"/>
    </row>
    <row r="19" spans="1:9" x14ac:dyDescent="0.2">
      <c r="A19" s="4"/>
      <c r="B19" s="10"/>
      <c r="D19" s="29"/>
      <c r="E19" s="3" t="s">
        <v>28</v>
      </c>
      <c r="H19" s="31">
        <f>SUM(L10:L14)</f>
        <v>1.6970043608296362E-2</v>
      </c>
    </row>
    <row r="20" spans="1:9" x14ac:dyDescent="0.2">
      <c r="A20" s="4"/>
      <c r="B20" s="10"/>
      <c r="C20" s="29"/>
      <c r="D20" s="32"/>
      <c r="E20" s="3"/>
      <c r="I20" s="33"/>
    </row>
    <row r="21" spans="1:9" x14ac:dyDescent="0.2">
      <c r="A21" s="4"/>
      <c r="B21" s="10"/>
      <c r="C21" s="29"/>
      <c r="D21" s="32"/>
      <c r="E21" s="3"/>
    </row>
    <row r="22" spans="1:9" x14ac:dyDescent="0.2">
      <c r="G22" s="15" t="s">
        <v>29</v>
      </c>
    </row>
    <row r="23" spans="1:9" ht="12" thickBot="1" x14ac:dyDescent="0.25">
      <c r="A23" s="22"/>
      <c r="B23" s="24"/>
      <c r="C23" s="22" t="s">
        <v>30</v>
      </c>
      <c r="D23" s="22" t="s">
        <v>31</v>
      </c>
      <c r="E23" s="22" t="s">
        <v>32</v>
      </c>
      <c r="F23" s="22" t="s">
        <v>33</v>
      </c>
      <c r="G23" s="22" t="s">
        <v>34</v>
      </c>
    </row>
    <row r="24" spans="1:9" x14ac:dyDescent="0.2">
      <c r="A24" s="4" t="s">
        <v>35</v>
      </c>
      <c r="C24" s="34">
        <v>-143008.72</v>
      </c>
      <c r="D24" s="34">
        <v>1893.0520000000672</v>
      </c>
      <c r="E24" s="35">
        <v>1323179.4999999998</v>
      </c>
      <c r="F24" s="35">
        <f>SUM(C24:E24)</f>
        <v>1182063.8319999999</v>
      </c>
      <c r="G24" s="34">
        <f>4.32+3022.72+5.73+4004.96</f>
        <v>7037.73</v>
      </c>
    </row>
    <row r="25" spans="1:9" x14ac:dyDescent="0.2">
      <c r="A25" s="4" t="s">
        <v>36</v>
      </c>
      <c r="C25" s="35"/>
      <c r="D25" s="36"/>
      <c r="E25" s="35"/>
      <c r="F25" s="35">
        <f t="shared" ref="F25:F30" si="0">SUM(C25:E25)</f>
        <v>0</v>
      </c>
      <c r="G25" s="37"/>
    </row>
    <row r="26" spans="1:9" x14ac:dyDescent="0.2">
      <c r="A26" s="4" t="s">
        <v>37</v>
      </c>
      <c r="C26" s="38"/>
      <c r="D26" s="39"/>
      <c r="E26" s="35"/>
      <c r="F26" s="35">
        <f t="shared" si="0"/>
        <v>0</v>
      </c>
      <c r="G26" s="35"/>
      <c r="I26" s="35"/>
    </row>
    <row r="27" spans="1:9" x14ac:dyDescent="0.2">
      <c r="A27" s="4" t="s">
        <v>38</v>
      </c>
      <c r="C27" s="34">
        <f>-E40</f>
        <v>-1578.3400000000001</v>
      </c>
      <c r="D27" s="36"/>
      <c r="E27" s="35"/>
      <c r="F27" s="35">
        <f t="shared" si="0"/>
        <v>-1578.3400000000001</v>
      </c>
      <c r="G27" s="37"/>
      <c r="I27" s="35"/>
    </row>
    <row r="28" spans="1:9" x14ac:dyDescent="0.2">
      <c r="A28" s="4" t="s">
        <v>39</v>
      </c>
      <c r="C28" s="36">
        <f>D40</f>
        <v>9500</v>
      </c>
      <c r="D28" s="36"/>
      <c r="E28" s="35"/>
      <c r="F28" s="35">
        <f t="shared" si="0"/>
        <v>9500</v>
      </c>
      <c r="G28" s="37"/>
    </row>
    <row r="29" spans="1:9" x14ac:dyDescent="0.2">
      <c r="A29" s="4" t="s">
        <v>40</v>
      </c>
      <c r="C29" s="36"/>
      <c r="D29" s="36"/>
      <c r="E29" s="35"/>
      <c r="F29" s="35">
        <f t="shared" si="0"/>
        <v>0</v>
      </c>
      <c r="G29" s="37"/>
    </row>
    <row r="30" spans="1:9" ht="12" thickBot="1" x14ac:dyDescent="0.25">
      <c r="A30" s="27" t="s">
        <v>41</v>
      </c>
      <c r="B30" s="26"/>
      <c r="C30" s="40"/>
      <c r="D30" s="40"/>
      <c r="E30" s="41"/>
      <c r="F30" s="41">
        <f t="shared" si="0"/>
        <v>0</v>
      </c>
      <c r="G30" s="42"/>
    </row>
    <row r="31" spans="1:9" ht="12" thickBot="1" x14ac:dyDescent="0.25">
      <c r="A31" s="4" t="s">
        <v>42</v>
      </c>
      <c r="C31" s="43">
        <f>SUM(C24:C30)</f>
        <v>-135087.06</v>
      </c>
      <c r="D31" s="44">
        <f>SUM(D24:D30)</f>
        <v>1893.0520000000672</v>
      </c>
      <c r="E31" s="44">
        <f>SUM(E24:E30)</f>
        <v>1323179.4999999998</v>
      </c>
      <c r="F31" s="44">
        <f>SUM(F24:F30)</f>
        <v>1189985.4919999999</v>
      </c>
      <c r="G31" s="43">
        <f>SUM(G24:G30)</f>
        <v>7037.73</v>
      </c>
    </row>
    <row r="32" spans="1:9" ht="12" thickTop="1" x14ac:dyDescent="0.2">
      <c r="C32" s="35"/>
      <c r="E32" s="35"/>
      <c r="F32" s="35"/>
    </row>
    <row r="33" spans="1:13" x14ac:dyDescent="0.2">
      <c r="A33" s="10" t="s">
        <v>43</v>
      </c>
      <c r="D33" s="35"/>
      <c r="F33" s="38"/>
    </row>
    <row r="34" spans="1:13" x14ac:dyDescent="0.2">
      <c r="A34" s="10"/>
      <c r="D34" s="35"/>
      <c r="F34" s="38"/>
      <c r="H34" s="15" t="s">
        <v>44</v>
      </c>
    </row>
    <row r="35" spans="1:13" x14ac:dyDescent="0.2">
      <c r="G35" s="15" t="s">
        <v>45</v>
      </c>
      <c r="H35" s="15" t="s">
        <v>46</v>
      </c>
      <c r="M35" s="35"/>
    </row>
    <row r="36" spans="1:13" x14ac:dyDescent="0.2">
      <c r="A36" s="15"/>
      <c r="C36" s="15" t="s">
        <v>47</v>
      </c>
      <c r="D36" s="15"/>
      <c r="E36" s="15"/>
      <c r="F36" s="15" t="s">
        <v>48</v>
      </c>
      <c r="G36" s="15" t="s">
        <v>49</v>
      </c>
      <c r="H36" s="15" t="s">
        <v>50</v>
      </c>
      <c r="K36" s="35"/>
    </row>
    <row r="37" spans="1:13" ht="12" thickBot="1" x14ac:dyDescent="0.25">
      <c r="A37" s="45" t="s">
        <v>51</v>
      </c>
      <c r="B37" s="24"/>
      <c r="C37" s="22" t="s">
        <v>52</v>
      </c>
      <c r="D37" s="22" t="s">
        <v>53</v>
      </c>
      <c r="E37" s="46" t="s">
        <v>54</v>
      </c>
      <c r="F37" s="22" t="s">
        <v>55</v>
      </c>
      <c r="G37" s="22" t="s">
        <v>56</v>
      </c>
      <c r="H37" s="22" t="s">
        <v>57</v>
      </c>
      <c r="K37" s="34"/>
      <c r="L37" s="35"/>
    </row>
    <row r="38" spans="1:13" x14ac:dyDescent="0.2">
      <c r="A38" s="4" t="s">
        <v>58</v>
      </c>
      <c r="C38" s="35">
        <v>1036355.6100000002</v>
      </c>
      <c r="D38" s="35">
        <v>9500</v>
      </c>
      <c r="E38" s="34">
        <v>660.48</v>
      </c>
      <c r="F38" s="35">
        <f>SUM(C38+D38-E38)</f>
        <v>1045195.1300000002</v>
      </c>
      <c r="G38" s="35">
        <f>F38-C38</f>
        <v>8839.5200000000186</v>
      </c>
      <c r="H38" s="19">
        <f>-((F38-C38)/C38)</f>
        <v>-8.5294274616798931E-3</v>
      </c>
      <c r="L38" s="35"/>
    </row>
    <row r="39" spans="1:13" ht="12" thickBot="1" x14ac:dyDescent="0.25">
      <c r="A39" s="4" t="s">
        <v>59</v>
      </c>
      <c r="C39" s="35">
        <v>145708.22000000003</v>
      </c>
      <c r="D39" s="35">
        <v>0</v>
      </c>
      <c r="E39" s="34">
        <v>917.86</v>
      </c>
      <c r="F39" s="35">
        <f>SUM(C39+D39-E39)</f>
        <v>144790.36000000004</v>
      </c>
      <c r="G39" s="35">
        <f>F39-C39</f>
        <v>-917.85999999998603</v>
      </c>
      <c r="H39" s="19">
        <f>-((F39-C39)/C39)</f>
        <v>6.2993014395480631E-3</v>
      </c>
      <c r="L39" s="35"/>
    </row>
    <row r="40" spans="1:13" ht="12" thickBot="1" x14ac:dyDescent="0.25">
      <c r="A40" s="4" t="s">
        <v>4</v>
      </c>
      <c r="C40" s="47">
        <f>SUM(C38:C39)</f>
        <v>1182063.8300000003</v>
      </c>
      <c r="D40" s="47">
        <f>SUM(D38:D39)</f>
        <v>9500</v>
      </c>
      <c r="E40" s="47">
        <f>SUM(E38:E39)</f>
        <v>1578.3400000000001</v>
      </c>
      <c r="F40" s="47">
        <f>ROUND(SUM(F38:F39),2)</f>
        <v>1189985.49</v>
      </c>
      <c r="G40" s="47">
        <f>ROUND(SUM(G38:G39),2)</f>
        <v>7921.66</v>
      </c>
      <c r="H40" s="48">
        <f>-((F40-C40)/C40)</f>
        <v>-6.7015501184903709E-3</v>
      </c>
    </row>
    <row r="41" spans="1:13" ht="12" thickTop="1" x14ac:dyDescent="0.2">
      <c r="C41" s="34"/>
      <c r="D41" s="2" t="s">
        <v>4</v>
      </c>
      <c r="F41" s="34"/>
    </row>
    <row r="42" spans="1:13" ht="12" thickBot="1" x14ac:dyDescent="0.25">
      <c r="C42" s="34"/>
      <c r="D42" s="2" t="s">
        <v>60</v>
      </c>
      <c r="F42" s="44">
        <f>ROUND(F40+F41,2)</f>
        <v>1189985.49</v>
      </c>
    </row>
    <row r="43" spans="1:13" ht="12" thickTop="1" x14ac:dyDescent="0.2"/>
    <row r="44" spans="1:13" x14ac:dyDescent="0.2">
      <c r="A44" s="3" t="s">
        <v>61</v>
      </c>
    </row>
    <row r="45" spans="1:13" x14ac:dyDescent="0.2">
      <c r="A45" s="2" t="s">
        <v>62</v>
      </c>
    </row>
    <row r="47" spans="1:13" x14ac:dyDescent="0.2">
      <c r="A47" s="3" t="s">
        <v>63</v>
      </c>
    </row>
    <row r="48" spans="1:13" x14ac:dyDescent="0.2">
      <c r="A48" s="3" t="s">
        <v>64</v>
      </c>
      <c r="E48" s="49"/>
    </row>
    <row r="49" spans="1:8" x14ac:dyDescent="0.2">
      <c r="A49" s="3"/>
      <c r="E49" s="49"/>
    </row>
    <row r="50" spans="1:8" x14ac:dyDescent="0.2">
      <c r="A50" s="3"/>
      <c r="B50" s="2" t="s">
        <v>65</v>
      </c>
      <c r="E50" s="50"/>
    </row>
    <row r="51" spans="1:8" x14ac:dyDescent="0.2">
      <c r="A51" s="3"/>
      <c r="B51" s="2" t="s">
        <v>66</v>
      </c>
      <c r="E51" s="50"/>
    </row>
    <row r="52" spans="1:8" x14ac:dyDescent="0.2">
      <c r="A52" s="3"/>
      <c r="D52" s="15"/>
    </row>
    <row r="53" spans="1:8" x14ac:dyDescent="0.2">
      <c r="A53" s="4"/>
      <c r="B53" s="4" t="s">
        <v>67</v>
      </c>
    </row>
    <row r="54" spans="1:8" x14ac:dyDescent="0.2">
      <c r="A54" s="4"/>
      <c r="B54" s="4" t="s">
        <v>68</v>
      </c>
    </row>
    <row r="55" spans="1:8" x14ac:dyDescent="0.2">
      <c r="A55" s="4"/>
      <c r="B55" s="4" t="s">
        <v>69</v>
      </c>
    </row>
    <row r="56" spans="1:8" x14ac:dyDescent="0.2">
      <c r="A56" s="4"/>
      <c r="B56" s="2" t="s">
        <v>70</v>
      </c>
    </row>
    <row r="57" spans="1:8" x14ac:dyDescent="0.2">
      <c r="A57" s="4"/>
    </row>
    <row r="58" spans="1:8" x14ac:dyDescent="0.2">
      <c r="A58" s="4"/>
    </row>
    <row r="59" spans="1:8" x14ac:dyDescent="0.2">
      <c r="A59" s="4"/>
      <c r="E59" s="2" t="s">
        <v>71</v>
      </c>
    </row>
    <row r="60" spans="1:8" x14ac:dyDescent="0.2">
      <c r="A60" s="4"/>
      <c r="C60" s="26"/>
      <c r="H60" s="26"/>
    </row>
    <row r="61" spans="1:8" x14ac:dyDescent="0.2">
      <c r="A61" s="4"/>
      <c r="C61" s="26"/>
      <c r="D61" s="26"/>
    </row>
    <row r="62" spans="1:8" ht="12" thickBot="1" x14ac:dyDescent="0.25">
      <c r="A62" s="4"/>
      <c r="C62" s="26"/>
      <c r="D62" s="26"/>
      <c r="F62" s="24"/>
      <c r="G62" s="24"/>
    </row>
    <row r="63" spans="1:8" x14ac:dyDescent="0.2">
      <c r="B63" s="26"/>
      <c r="C63" s="26"/>
      <c r="D63" s="26"/>
      <c r="E63" s="51" t="s">
        <v>72</v>
      </c>
      <c r="G63" s="2" t="s">
        <v>73</v>
      </c>
    </row>
  </sheetData>
  <mergeCells count="5">
    <mergeCell ref="A1:I1"/>
    <mergeCell ref="A3:I3"/>
    <mergeCell ref="A4:I4"/>
    <mergeCell ref="B8:C8"/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3-18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2018-05-09T22:01:40Z</dcterms:created>
  <dcterms:modified xsi:type="dcterms:W3CDTF">2018-05-09T22:04:30Z</dcterms:modified>
</cp:coreProperties>
</file>