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Treasurer Report FY18-19\"/>
    </mc:Choice>
  </mc:AlternateContent>
  <bookViews>
    <workbookView xWindow="0" yWindow="0" windowWidth="28800" windowHeight="114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D40" i="1"/>
  <c r="C40" i="1"/>
  <c r="F39" i="1"/>
  <c r="H39" i="1" s="1"/>
  <c r="F38" i="1"/>
  <c r="H38" i="1" s="1"/>
  <c r="G31" i="1"/>
  <c r="E31" i="1"/>
  <c r="D31" i="1"/>
  <c r="G14" i="1" s="1"/>
  <c r="F14" i="1" s="1"/>
  <c r="F30" i="1"/>
  <c r="F29" i="1"/>
  <c r="F28" i="1"/>
  <c r="C27" i="1"/>
  <c r="C31" i="1" s="1"/>
  <c r="G10" i="1" s="1"/>
  <c r="G26" i="1"/>
  <c r="F26" i="1"/>
  <c r="F25" i="1"/>
  <c r="F24" i="1"/>
  <c r="H19" i="1"/>
  <c r="G12" i="1"/>
  <c r="F12" i="1"/>
  <c r="K14" i="1" l="1"/>
  <c r="L14" i="1" s="1"/>
  <c r="F10" i="1"/>
  <c r="K10" i="1" s="1"/>
  <c r="L10" i="1" s="1"/>
  <c r="G17" i="1"/>
  <c r="K12" i="1"/>
  <c r="L12" i="1" s="1"/>
  <c r="F27" i="1"/>
  <c r="F31" i="1" s="1"/>
  <c r="G39" i="1"/>
  <c r="G38" i="1"/>
  <c r="G40" i="1" s="1"/>
  <c r="F40" i="1"/>
  <c r="F42" i="1" l="1"/>
  <c r="H40" i="1"/>
</calcChain>
</file>

<file path=xl/sharedStrings.xml><?xml version="1.0" encoding="utf-8"?>
<sst xmlns="http://schemas.openxmlformats.org/spreadsheetml/2006/main" count="85" uniqueCount="74">
  <si>
    <t>RANCHO PALOS VERDES IMPROVEMENT AUTHORITY</t>
  </si>
  <si>
    <t>RDA and CITY OF RANCHO PALOS VERDES</t>
  </si>
  <si>
    <t>MONTHLY TREASURER REPORT</t>
  </si>
  <si>
    <t>OCTOBER 2018</t>
  </si>
  <si>
    <t xml:space="preserve"> </t>
  </si>
  <si>
    <t>Issuer of</t>
  </si>
  <si>
    <t>Acquisition</t>
  </si>
  <si>
    <t>Maturity</t>
  </si>
  <si>
    <t>Market</t>
  </si>
  <si>
    <t>Book</t>
  </si>
  <si>
    <t>Current</t>
  </si>
  <si>
    <t>Investment</t>
  </si>
  <si>
    <t>Date</t>
  </si>
  <si>
    <t>Value</t>
  </si>
  <si>
    <t>Yield</t>
  </si>
  <si>
    <t>% of Portfolio</t>
  </si>
  <si>
    <t>Weighted Return</t>
  </si>
  <si>
    <t>Checking Accounts</t>
  </si>
  <si>
    <t>Bank of West</t>
  </si>
  <si>
    <t>N/A</t>
  </si>
  <si>
    <t>On Demand</t>
  </si>
  <si>
    <t>Local Agency Investment</t>
  </si>
  <si>
    <t xml:space="preserve">  Fund - IA</t>
  </si>
  <si>
    <t>State of CA</t>
  </si>
  <si>
    <t xml:space="preserve">  Fund - RDA</t>
  </si>
  <si>
    <t>NOTE (1)</t>
  </si>
  <si>
    <t>NOTE (2)</t>
  </si>
  <si>
    <t>Total Investment:</t>
  </si>
  <si>
    <t>Total Investment Weighted Average Return</t>
  </si>
  <si>
    <t>YTD INTEREST</t>
  </si>
  <si>
    <t>OPERATING</t>
  </si>
  <si>
    <t>LAIF-RDA</t>
  </si>
  <si>
    <t>LAIF-IA</t>
  </si>
  <si>
    <t>TOTAL CASH</t>
  </si>
  <si>
    <t>RECEIVED</t>
  </si>
  <si>
    <t>BEGINNING BALANCE</t>
  </si>
  <si>
    <t>PLUS: DEPOSITS</t>
  </si>
  <si>
    <r>
      <t>PLUS: INTEREST EARNINGS</t>
    </r>
    <r>
      <rPr>
        <b/>
        <sz val="8"/>
        <rFont val="Arial"/>
        <family val="2"/>
      </rPr>
      <t>*</t>
    </r>
  </si>
  <si>
    <t>LESS: CHECKS</t>
  </si>
  <si>
    <t>ADJUSTMENTS</t>
  </si>
  <si>
    <t>PLUS: TRANSFERS IN</t>
  </si>
  <si>
    <t>LESS: TRANSFERS OUT</t>
  </si>
  <si>
    <t>ENDING BALANCE</t>
  </si>
  <si>
    <r>
      <t>*</t>
    </r>
    <r>
      <rPr>
        <sz val="8"/>
        <rFont val="Arial"/>
        <family val="2"/>
      </rPr>
      <t>All interest (LAIF) is paid quarterly.</t>
    </r>
  </si>
  <si>
    <t>% Change of</t>
  </si>
  <si>
    <t>Change In</t>
  </si>
  <si>
    <t>Cash Balance</t>
  </si>
  <si>
    <t>BALANCE</t>
  </si>
  <si>
    <t>ENDING</t>
  </si>
  <si>
    <t>Ending Cash</t>
  </si>
  <si>
    <t>from Previous</t>
  </si>
  <si>
    <t>CASH BALANCES BY FUND</t>
  </si>
  <si>
    <t>FORWARD</t>
  </si>
  <si>
    <t>DEBIT</t>
  </si>
  <si>
    <t>CREDIT</t>
  </si>
  <si>
    <t>CASH</t>
  </si>
  <si>
    <t>Balance</t>
  </si>
  <si>
    <t>Month-End</t>
  </si>
  <si>
    <t>IA - ABALONE COVE MAINT</t>
  </si>
  <si>
    <t>IA - PORTUGUESE BEND MAINT</t>
  </si>
  <si>
    <t xml:space="preserve">   Total Investment:</t>
  </si>
  <si>
    <r>
      <t xml:space="preserve">NOTE   (1):  </t>
    </r>
    <r>
      <rPr>
        <sz val="8"/>
        <rFont val="Arial"/>
        <family val="2"/>
      </rPr>
      <t>Includes only the portion attributable to the Improvement Authority.  Improvement Authority monies are commingled with</t>
    </r>
  </si>
  <si>
    <t xml:space="preserve">                  Redevelopment Agency monies in this LAIF account. </t>
  </si>
  <si>
    <r>
      <t xml:space="preserve">NOTE   (2):  </t>
    </r>
    <r>
      <rPr>
        <sz val="8"/>
        <rFont val="Arial"/>
        <family val="2"/>
      </rPr>
      <t xml:space="preserve">LAIF market values will be reported to vary from book value if the Authority calculated share of total LAIF assets is less than the </t>
    </r>
  </si>
  <si>
    <r>
      <t xml:space="preserve">                   </t>
    </r>
    <r>
      <rPr>
        <sz val="8"/>
        <rFont val="Arial"/>
        <family val="2"/>
      </rPr>
      <t>Authority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</si>
  <si>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</si>
  <si>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</si>
  <si>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Improvement Authority investments and complies with the investment</t>
  </si>
  <si>
    <t>policy of the Improvement Authority as approved by the governing board.  Furthermore, I certify that sufficient</t>
  </si>
  <si>
    <t>investment liquidity and anticipated revenues are available to meet the Authority's expenditure requirements for the</t>
  </si>
  <si>
    <t>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</si>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</sst>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7" fontId="2" fillId="0" borderId="0" xfId="0" quotePrefix="1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2" fontId="4" fillId="0" borderId="0" xfId="0" applyNumberFormat="1" applyFont="1" applyFill="1"/>
    <xf numFmtId="42" fontId="3" fillId="0" borderId="0" xfId="0" applyNumberFormat="1" applyFont="1"/>
    <xf numFmtId="10" fontId="4" fillId="0" borderId="0" xfId="0" applyNumberFormat="1" applyFont="1" applyFill="1" applyAlignment="1">
      <alignment horizontal="center"/>
    </xf>
    <xf numFmtId="9" fontId="3" fillId="0" borderId="0" xfId="2" applyFont="1"/>
    <xf numFmtId="10" fontId="3" fillId="0" borderId="0" xfId="0" applyNumberFormat="1" applyFont="1"/>
    <xf numFmtId="44" fontId="3" fillId="0" borderId="0" xfId="0" applyNumberFormat="1" applyFont="1"/>
    <xf numFmtId="164" fontId="3" fillId="0" borderId="0" xfId="2" applyNumberFormat="1" applyFont="1"/>
    <xf numFmtId="10" fontId="3" fillId="0" borderId="0" xfId="2" applyNumberFormat="1" applyFont="1"/>
    <xf numFmtId="165" fontId="3" fillId="0" borderId="0" xfId="2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2" xfId="0" applyNumberFormat="1" applyFont="1" applyBorder="1"/>
    <xf numFmtId="10" fontId="5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/>
    <xf numFmtId="40" fontId="3" fillId="0" borderId="0" xfId="0" applyNumberFormat="1" applyFont="1" applyAlignment="1">
      <alignment horizontal="right"/>
    </xf>
    <xf numFmtId="39" fontId="3" fillId="0" borderId="0" xfId="0" applyNumberFormat="1" applyFont="1" applyFill="1" applyBorder="1"/>
    <xf numFmtId="39" fontId="3" fillId="0" borderId="1" xfId="0" applyNumberFormat="1" applyFont="1" applyFill="1" applyBorder="1"/>
    <xf numFmtId="39" fontId="3" fillId="0" borderId="1" xfId="0" applyNumberFormat="1" applyFont="1" applyBorder="1"/>
    <xf numFmtId="40" fontId="3" fillId="0" borderId="1" xfId="0" applyNumberFormat="1" applyFont="1" applyBorder="1" applyAlignment="1">
      <alignment horizontal="right"/>
    </xf>
    <xf numFmtId="39" fontId="3" fillId="0" borderId="3" xfId="0" applyNumberFormat="1" applyFont="1" applyBorder="1"/>
    <xf numFmtId="39" fontId="3" fillId="0" borderId="2" xfId="0" applyNumberFormat="1" applyFont="1" applyBorder="1"/>
    <xf numFmtId="0" fontId="3" fillId="0" borderId="1" xfId="0" applyFont="1" applyBorder="1" applyAlignment="1"/>
    <xf numFmtId="39" fontId="3" fillId="0" borderId="1" xfId="0" applyNumberFormat="1" applyFont="1" applyBorder="1" applyAlignment="1">
      <alignment horizontal="center"/>
    </xf>
    <xf numFmtId="43" fontId="3" fillId="0" borderId="0" xfId="0" applyNumberFormat="1" applyFont="1"/>
    <xf numFmtId="39" fontId="3" fillId="0" borderId="4" xfId="0" applyNumberFormat="1" applyFont="1" applyBorder="1"/>
    <xf numFmtId="9" fontId="3" fillId="0" borderId="4" xfId="2" applyFont="1" applyBorder="1"/>
    <xf numFmtId="5" fontId="3" fillId="0" borderId="0" xfId="0" applyNumberFormat="1" applyFont="1" applyAlignment="1">
      <alignment horizontal="center"/>
    </xf>
    <xf numFmtId="5" fontId="3" fillId="0" borderId="0" xfId="0" applyNumberFormat="1" applyFont="1"/>
    <xf numFmtId="0" fontId="3" fillId="0" borderId="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sqref="A1:XFD1048576"/>
    </sheetView>
  </sheetViews>
  <sheetFormatPr defaultRowHeight="11.25" x14ac:dyDescent="0.2"/>
  <cols>
    <col min="1" max="1" width="21.7109375" style="3" customWidth="1"/>
    <col min="2" max="2" width="3.5703125" style="3" customWidth="1"/>
    <col min="3" max="3" width="11.42578125" style="3" customWidth="1"/>
    <col min="4" max="5" width="10.7109375" style="3" customWidth="1"/>
    <col min="6" max="6" width="11.85546875" style="3" customWidth="1"/>
    <col min="7" max="9" width="10.7109375" style="3" customWidth="1"/>
    <col min="10" max="10" width="11.140625" style="2" bestFit="1" customWidth="1"/>
    <col min="11" max="11" width="10.28515625" style="3" bestFit="1" customWidth="1"/>
    <col min="12" max="12" width="12.140625" style="3" customWidth="1"/>
    <col min="13" max="16384" width="9.140625" style="3"/>
  </cols>
  <sheetData>
    <row r="1" spans="1:12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11.25" hidden="1" customHeight="1" x14ac:dyDescent="0.2">
      <c r="A2" s="4" t="s">
        <v>1</v>
      </c>
      <c r="B2" s="4"/>
      <c r="C2" s="4"/>
      <c r="D2" s="5"/>
      <c r="E2" s="5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2" ht="12" customHeight="1" x14ac:dyDescent="0.2">
      <c r="A4" s="6" t="s">
        <v>3</v>
      </c>
      <c r="B4" s="6"/>
      <c r="C4" s="6"/>
      <c r="D4" s="6"/>
      <c r="E4" s="6"/>
      <c r="F4" s="6"/>
      <c r="G4" s="6"/>
      <c r="H4" s="6"/>
      <c r="I4" s="6"/>
    </row>
    <row r="5" spans="1:12" x14ac:dyDescent="0.2">
      <c r="A5" s="7" t="s">
        <v>4</v>
      </c>
      <c r="B5" s="8"/>
      <c r="C5" s="8"/>
      <c r="D5" s="9"/>
      <c r="E5" s="9"/>
    </row>
    <row r="6" spans="1:12" x14ac:dyDescent="0.2">
      <c r="A6" s="10"/>
      <c r="B6" s="8"/>
      <c r="C6" s="8"/>
      <c r="D6" s="9"/>
      <c r="E6" s="9"/>
    </row>
    <row r="7" spans="1:12" x14ac:dyDescent="0.2">
      <c r="A7" s="11"/>
      <c r="B7" s="11"/>
      <c r="C7" s="11"/>
      <c r="D7" s="11"/>
      <c r="E7" s="11"/>
    </row>
    <row r="8" spans="1:12" x14ac:dyDescent="0.2">
      <c r="A8" s="11"/>
      <c r="B8" s="1" t="s">
        <v>5</v>
      </c>
      <c r="C8" s="1"/>
      <c r="D8" s="12" t="s">
        <v>6</v>
      </c>
      <c r="E8" s="12" t="s">
        <v>7</v>
      </c>
      <c r="F8" s="12" t="s">
        <v>8</v>
      </c>
      <c r="G8" s="12" t="s">
        <v>9</v>
      </c>
      <c r="H8" s="12" t="s">
        <v>10</v>
      </c>
      <c r="K8" s="13"/>
      <c r="L8" s="13"/>
    </row>
    <row r="9" spans="1:12" ht="12" thickBot="1" x14ac:dyDescent="0.25">
      <c r="A9" s="14" t="s">
        <v>11</v>
      </c>
      <c r="B9" s="15" t="s">
        <v>11</v>
      </c>
      <c r="C9" s="15"/>
      <c r="D9" s="14" t="s">
        <v>12</v>
      </c>
      <c r="E9" s="14" t="s">
        <v>12</v>
      </c>
      <c r="F9" s="14" t="s">
        <v>13</v>
      </c>
      <c r="G9" s="14" t="s">
        <v>13</v>
      </c>
      <c r="H9" s="14" t="s">
        <v>14</v>
      </c>
      <c r="K9" s="13" t="s">
        <v>15</v>
      </c>
      <c r="L9" s="13" t="s">
        <v>16</v>
      </c>
    </row>
    <row r="10" spans="1:12" x14ac:dyDescent="0.2">
      <c r="A10" s="5" t="s">
        <v>17</v>
      </c>
      <c r="B10" s="3" t="s">
        <v>18</v>
      </c>
      <c r="D10" s="16" t="s">
        <v>19</v>
      </c>
      <c r="E10" s="16" t="s">
        <v>20</v>
      </c>
      <c r="F10" s="17">
        <f>+G10*1</f>
        <v>-135040.01</v>
      </c>
      <c r="G10" s="18">
        <f>C31</f>
        <v>-135040.01</v>
      </c>
      <c r="H10" s="19">
        <v>0</v>
      </c>
      <c r="K10" s="20">
        <f>F10/G17</f>
        <v>-0.11173867095112067</v>
      </c>
      <c r="L10" s="21">
        <f>K10*H10</f>
        <v>0</v>
      </c>
    </row>
    <row r="11" spans="1:12" x14ac:dyDescent="0.2">
      <c r="A11" s="5" t="s">
        <v>21</v>
      </c>
      <c r="D11" s="16"/>
      <c r="E11" s="16"/>
      <c r="F11" s="22"/>
      <c r="G11" s="18"/>
      <c r="H11" s="16"/>
    </row>
    <row r="12" spans="1:12" x14ac:dyDescent="0.2">
      <c r="A12" s="5" t="s">
        <v>22</v>
      </c>
      <c r="B12" s="3" t="s">
        <v>23</v>
      </c>
      <c r="D12" s="16" t="s">
        <v>19</v>
      </c>
      <c r="E12" s="16" t="s">
        <v>20</v>
      </c>
      <c r="F12" s="17">
        <f>+G12*1</f>
        <v>1341654.7699999998</v>
      </c>
      <c r="G12" s="18">
        <f>E31</f>
        <v>1341654.7699999998</v>
      </c>
      <c r="H12" s="19">
        <v>2.1440000000000001E-2</v>
      </c>
      <c r="K12" s="20">
        <f>F12/G17</f>
        <v>1.1101503982044392</v>
      </c>
      <c r="L12" s="23">
        <f>K12*H12</f>
        <v>2.3801624537503178E-2</v>
      </c>
    </row>
    <row r="13" spans="1:12" x14ac:dyDescent="0.2">
      <c r="A13" s="5" t="s">
        <v>21</v>
      </c>
      <c r="D13" s="16"/>
      <c r="E13" s="16"/>
      <c r="F13" s="18"/>
      <c r="G13" s="18"/>
    </row>
    <row r="14" spans="1:12" x14ac:dyDescent="0.2">
      <c r="A14" s="5" t="s">
        <v>24</v>
      </c>
      <c r="B14" s="3" t="s">
        <v>23</v>
      </c>
      <c r="D14" s="16" t="s">
        <v>19</v>
      </c>
      <c r="E14" s="16" t="s">
        <v>20</v>
      </c>
      <c r="F14" s="17">
        <f>+G14*1</f>
        <v>1919.482000000067</v>
      </c>
      <c r="G14" s="18">
        <f>+D31</f>
        <v>1919.482000000067</v>
      </c>
      <c r="H14" s="19">
        <v>2.1440000000000001E-2</v>
      </c>
      <c r="K14" s="24">
        <f>F14/G17</f>
        <v>1.5882727466815683E-3</v>
      </c>
      <c r="L14" s="25">
        <f>K14*H14</f>
        <v>3.4052567688852827E-5</v>
      </c>
    </row>
    <row r="15" spans="1:12" ht="12" thickBot="1" x14ac:dyDescent="0.25">
      <c r="A15" s="26" t="s">
        <v>25</v>
      </c>
      <c r="B15" s="27"/>
      <c r="C15" s="28"/>
      <c r="D15" s="29"/>
      <c r="E15" s="29"/>
      <c r="F15" s="26" t="s">
        <v>26</v>
      </c>
      <c r="G15" s="28"/>
      <c r="H15" s="28"/>
    </row>
    <row r="16" spans="1:12" x14ac:dyDescent="0.2">
      <c r="A16" s="30"/>
      <c r="B16" s="31"/>
      <c r="D16" s="32"/>
      <c r="E16" s="32"/>
    </row>
    <row r="17" spans="1:9" ht="12" thickBot="1" x14ac:dyDescent="0.25">
      <c r="A17" s="5"/>
      <c r="D17" s="33"/>
      <c r="E17" s="11" t="s">
        <v>27</v>
      </c>
      <c r="G17" s="34">
        <f>SUM(G10:G16)</f>
        <v>1208534.2419999999</v>
      </c>
    </row>
    <row r="18" spans="1:9" ht="12" thickTop="1" x14ac:dyDescent="0.2">
      <c r="A18" s="5"/>
      <c r="D18" s="33"/>
      <c r="E18" s="11"/>
    </row>
    <row r="19" spans="1:9" x14ac:dyDescent="0.2">
      <c r="A19" s="5"/>
      <c r="B19" s="11"/>
      <c r="D19" s="33"/>
      <c r="E19" s="4" t="s">
        <v>28</v>
      </c>
      <c r="H19" s="35">
        <f>SUM(H12:H14)/2</f>
        <v>2.1440000000000001E-2</v>
      </c>
    </row>
    <row r="20" spans="1:9" x14ac:dyDescent="0.2">
      <c r="A20" s="5"/>
      <c r="B20" s="11"/>
      <c r="C20" s="33"/>
      <c r="D20" s="36"/>
      <c r="E20" s="4"/>
      <c r="I20" s="37"/>
    </row>
    <row r="21" spans="1:9" x14ac:dyDescent="0.2">
      <c r="A21" s="5"/>
      <c r="B21" s="11"/>
      <c r="C21" s="33"/>
      <c r="D21" s="36"/>
      <c r="E21" s="4"/>
    </row>
    <row r="22" spans="1:9" x14ac:dyDescent="0.2">
      <c r="G22" s="16" t="s">
        <v>29</v>
      </c>
    </row>
    <row r="23" spans="1:9" ht="12" thickBot="1" x14ac:dyDescent="0.25">
      <c r="A23" s="26"/>
      <c r="B23" s="28"/>
      <c r="C23" s="26" t="s">
        <v>30</v>
      </c>
      <c r="D23" s="26" t="s">
        <v>31</v>
      </c>
      <c r="E23" s="26" t="s">
        <v>32</v>
      </c>
      <c r="F23" s="26" t="s">
        <v>33</v>
      </c>
      <c r="G23" s="26" t="s">
        <v>34</v>
      </c>
    </row>
    <row r="24" spans="1:9" x14ac:dyDescent="0.2">
      <c r="A24" s="5" t="s">
        <v>35</v>
      </c>
      <c r="C24" s="38">
        <v>-133747.87</v>
      </c>
      <c r="D24" s="38">
        <v>1909.1120000000672</v>
      </c>
      <c r="E24" s="39">
        <v>1334404.4799999997</v>
      </c>
      <c r="F24" s="39">
        <f>SUM(C24:E24)</f>
        <v>1202565.7219999998</v>
      </c>
      <c r="G24" s="38"/>
    </row>
    <row r="25" spans="1:9" x14ac:dyDescent="0.2">
      <c r="A25" s="5" t="s">
        <v>36</v>
      </c>
      <c r="C25" s="39"/>
      <c r="D25" s="40"/>
      <c r="E25" s="39"/>
      <c r="F25" s="39">
        <f t="shared" ref="F25:F30" si="0">SUM(C25:E25)</f>
        <v>0</v>
      </c>
      <c r="G25" s="41"/>
    </row>
    <row r="26" spans="1:9" x14ac:dyDescent="0.2">
      <c r="A26" s="5" t="s">
        <v>37</v>
      </c>
      <c r="C26" s="2"/>
      <c r="D26" s="42">
        <v>10.37</v>
      </c>
      <c r="E26" s="39">
        <v>7250.29</v>
      </c>
      <c r="F26" s="39">
        <f t="shared" si="0"/>
        <v>7260.66</v>
      </c>
      <c r="G26" s="39">
        <f>10.37+7250.29</f>
        <v>7260.66</v>
      </c>
      <c r="I26" s="39"/>
    </row>
    <row r="27" spans="1:9" x14ac:dyDescent="0.2">
      <c r="A27" s="5" t="s">
        <v>38</v>
      </c>
      <c r="C27" s="38">
        <f>-E40</f>
        <v>-1292.1400000000001</v>
      </c>
      <c r="D27" s="40"/>
      <c r="E27" s="39"/>
      <c r="F27" s="39">
        <f t="shared" si="0"/>
        <v>-1292.1400000000001</v>
      </c>
      <c r="G27" s="41"/>
      <c r="I27" s="39"/>
    </row>
    <row r="28" spans="1:9" x14ac:dyDescent="0.2">
      <c r="A28" s="5" t="s">
        <v>39</v>
      </c>
      <c r="C28" s="40"/>
      <c r="D28" s="40"/>
      <c r="E28" s="39"/>
      <c r="F28" s="39">
        <f t="shared" si="0"/>
        <v>0</v>
      </c>
      <c r="G28" s="41"/>
    </row>
    <row r="29" spans="1:9" x14ac:dyDescent="0.2">
      <c r="A29" s="5" t="s">
        <v>40</v>
      </c>
      <c r="C29" s="40"/>
      <c r="D29" s="40"/>
      <c r="E29" s="39"/>
      <c r="F29" s="39">
        <f t="shared" si="0"/>
        <v>0</v>
      </c>
      <c r="G29" s="41"/>
    </row>
    <row r="30" spans="1:9" ht="12" thickBot="1" x14ac:dyDescent="0.25">
      <c r="A30" s="31" t="s">
        <v>41</v>
      </c>
      <c r="B30" s="30"/>
      <c r="C30" s="43"/>
      <c r="D30" s="43"/>
      <c r="E30" s="44"/>
      <c r="F30" s="44">
        <f t="shared" si="0"/>
        <v>0</v>
      </c>
      <c r="G30" s="45"/>
    </row>
    <row r="31" spans="1:9" ht="12" thickBot="1" x14ac:dyDescent="0.25">
      <c r="A31" s="5" t="s">
        <v>42</v>
      </c>
      <c r="C31" s="46">
        <f>SUM(C24:C30)</f>
        <v>-135040.01</v>
      </c>
      <c r="D31" s="47">
        <f>SUM(D24:D30)</f>
        <v>1919.482000000067</v>
      </c>
      <c r="E31" s="47">
        <f>SUM(E24:E30)</f>
        <v>1341654.7699999998</v>
      </c>
      <c r="F31" s="47">
        <f>SUM(F24:F30)</f>
        <v>1208534.2419999999</v>
      </c>
      <c r="G31" s="46">
        <f>SUM(G24:G30)</f>
        <v>7260.66</v>
      </c>
    </row>
    <row r="32" spans="1:9" ht="12" thickTop="1" x14ac:dyDescent="0.2">
      <c r="C32" s="39"/>
      <c r="E32" s="39"/>
      <c r="F32" s="39"/>
    </row>
    <row r="33" spans="1:13" x14ac:dyDescent="0.2">
      <c r="A33" s="11" t="s">
        <v>43</v>
      </c>
      <c r="D33" s="39"/>
      <c r="F33" s="2"/>
    </row>
    <row r="34" spans="1:13" x14ac:dyDescent="0.2">
      <c r="A34" s="11"/>
      <c r="D34" s="39"/>
      <c r="F34" s="2"/>
      <c r="H34" s="16" t="s">
        <v>44</v>
      </c>
    </row>
    <row r="35" spans="1:13" x14ac:dyDescent="0.2">
      <c r="G35" s="16" t="s">
        <v>45</v>
      </c>
      <c r="H35" s="16" t="s">
        <v>46</v>
      </c>
      <c r="M35" s="39"/>
    </row>
    <row r="36" spans="1:13" x14ac:dyDescent="0.2">
      <c r="A36" s="16"/>
      <c r="C36" s="16" t="s">
        <v>47</v>
      </c>
      <c r="D36" s="16"/>
      <c r="E36" s="16"/>
      <c r="F36" s="16" t="s">
        <v>48</v>
      </c>
      <c r="G36" s="16" t="s">
        <v>49</v>
      </c>
      <c r="H36" s="16" t="s">
        <v>50</v>
      </c>
      <c r="K36" s="39"/>
    </row>
    <row r="37" spans="1:13" ht="12" thickBot="1" x14ac:dyDescent="0.25">
      <c r="A37" s="48" t="s">
        <v>51</v>
      </c>
      <c r="B37" s="28"/>
      <c r="C37" s="26" t="s">
        <v>52</v>
      </c>
      <c r="D37" s="26" t="s">
        <v>53</v>
      </c>
      <c r="E37" s="49" t="s">
        <v>54</v>
      </c>
      <c r="F37" s="26" t="s">
        <v>55</v>
      </c>
      <c r="G37" s="26" t="s">
        <v>56</v>
      </c>
      <c r="H37" s="26" t="s">
        <v>57</v>
      </c>
      <c r="K37" s="38"/>
      <c r="L37" s="39"/>
    </row>
    <row r="38" spans="1:13" x14ac:dyDescent="0.2">
      <c r="A38" s="5" t="s">
        <v>58</v>
      </c>
      <c r="C38" s="39">
        <v>1062424.51</v>
      </c>
      <c r="D38" s="39">
        <v>6414.54</v>
      </c>
      <c r="E38" s="38">
        <v>930.58</v>
      </c>
      <c r="F38" s="39">
        <f>SUM(C38+D38-E38)</f>
        <v>1067908.47</v>
      </c>
      <c r="G38" s="39">
        <f>F38-C38</f>
        <v>5483.9599999999627</v>
      </c>
      <c r="H38" s="20">
        <f>-((F38-C38)/C38)</f>
        <v>-5.1617408562985457E-3</v>
      </c>
      <c r="K38" s="50"/>
      <c r="L38" s="39"/>
    </row>
    <row r="39" spans="1:13" ht="12" thickBot="1" x14ac:dyDescent="0.25">
      <c r="A39" s="5" t="s">
        <v>59</v>
      </c>
      <c r="C39" s="39">
        <v>140141.21</v>
      </c>
      <c r="D39" s="39">
        <v>846.12</v>
      </c>
      <c r="E39" s="38">
        <v>361.56</v>
      </c>
      <c r="F39" s="39">
        <f>SUM(C39+D39-E39)</f>
        <v>140625.76999999999</v>
      </c>
      <c r="G39" s="39">
        <f>F39-C39</f>
        <v>484.55999999999767</v>
      </c>
      <c r="H39" s="20">
        <f>-((F39-C39)/C39)</f>
        <v>-3.4576553178040756E-3</v>
      </c>
      <c r="K39" s="50"/>
      <c r="L39" s="39"/>
    </row>
    <row r="40" spans="1:13" ht="12" thickBot="1" x14ac:dyDescent="0.25">
      <c r="A40" s="5" t="s">
        <v>4</v>
      </c>
      <c r="C40" s="51">
        <f>SUM(C38:C39)</f>
        <v>1202565.72</v>
      </c>
      <c r="D40" s="51">
        <f>SUM(D38:D39)</f>
        <v>7260.66</v>
      </c>
      <c r="E40" s="51">
        <f>SUM(E38:E39)</f>
        <v>1292.1400000000001</v>
      </c>
      <c r="F40" s="51">
        <f>ROUND(SUM(F38:F39),2)</f>
        <v>1208534.24</v>
      </c>
      <c r="G40" s="51">
        <f>ROUND(SUM(G38:G39),2)</f>
        <v>5968.52</v>
      </c>
      <c r="H40" s="52">
        <f>-((F40-C40)/C40)</f>
        <v>-4.96315494507861E-3</v>
      </c>
    </row>
    <row r="41" spans="1:13" ht="12" thickTop="1" x14ac:dyDescent="0.2">
      <c r="C41" s="38"/>
      <c r="D41" s="3" t="s">
        <v>4</v>
      </c>
      <c r="F41" s="38"/>
    </row>
    <row r="42" spans="1:13" ht="12" thickBot="1" x14ac:dyDescent="0.25">
      <c r="C42" s="38"/>
      <c r="D42" s="3" t="s">
        <v>60</v>
      </c>
      <c r="F42" s="47">
        <f>ROUND(F40+F41,2)</f>
        <v>1208534.24</v>
      </c>
    </row>
    <row r="43" spans="1:13" ht="12" thickTop="1" x14ac:dyDescent="0.2"/>
    <row r="44" spans="1:13" x14ac:dyDescent="0.2">
      <c r="A44" s="4" t="s">
        <v>61</v>
      </c>
    </row>
    <row r="45" spans="1:13" x14ac:dyDescent="0.2">
      <c r="A45" s="3" t="s">
        <v>62</v>
      </c>
    </row>
    <row r="47" spans="1:13" x14ac:dyDescent="0.2">
      <c r="A47" s="4" t="s">
        <v>63</v>
      </c>
    </row>
    <row r="48" spans="1:13" x14ac:dyDescent="0.2">
      <c r="A48" s="4" t="s">
        <v>64</v>
      </c>
      <c r="E48" s="53"/>
    </row>
    <row r="49" spans="1:8" x14ac:dyDescent="0.2">
      <c r="A49" s="4"/>
      <c r="E49" s="53"/>
    </row>
    <row r="50" spans="1:8" x14ac:dyDescent="0.2">
      <c r="A50" s="4"/>
      <c r="B50" s="3" t="s">
        <v>65</v>
      </c>
      <c r="E50" s="54"/>
    </row>
    <row r="51" spans="1:8" x14ac:dyDescent="0.2">
      <c r="A51" s="4"/>
      <c r="B51" s="3" t="s">
        <v>66</v>
      </c>
      <c r="E51" s="54"/>
    </row>
    <row r="52" spans="1:8" x14ac:dyDescent="0.2">
      <c r="A52" s="4"/>
      <c r="D52" s="16"/>
    </row>
    <row r="53" spans="1:8" x14ac:dyDescent="0.2">
      <c r="A53" s="5"/>
      <c r="B53" s="5" t="s">
        <v>67</v>
      </c>
    </row>
    <row r="54" spans="1:8" x14ac:dyDescent="0.2">
      <c r="A54" s="5"/>
      <c r="B54" s="5" t="s">
        <v>68</v>
      </c>
    </row>
    <row r="55" spans="1:8" x14ac:dyDescent="0.2">
      <c r="A55" s="5"/>
      <c r="B55" s="5" t="s">
        <v>69</v>
      </c>
    </row>
    <row r="56" spans="1:8" x14ac:dyDescent="0.2">
      <c r="A56" s="5"/>
      <c r="B56" s="3" t="s">
        <v>70</v>
      </c>
    </row>
    <row r="57" spans="1:8" x14ac:dyDescent="0.2">
      <c r="A57" s="5"/>
    </row>
    <row r="58" spans="1:8" x14ac:dyDescent="0.2">
      <c r="A58" s="5"/>
    </row>
    <row r="59" spans="1:8" x14ac:dyDescent="0.2">
      <c r="A59" s="5"/>
      <c r="E59" s="3" t="s">
        <v>71</v>
      </c>
    </row>
    <row r="60" spans="1:8" x14ac:dyDescent="0.2">
      <c r="A60" s="5"/>
      <c r="C60" s="30"/>
      <c r="H60" s="30"/>
    </row>
    <row r="61" spans="1:8" x14ac:dyDescent="0.2">
      <c r="A61" s="5"/>
      <c r="C61" s="30"/>
      <c r="D61" s="30"/>
    </row>
    <row r="62" spans="1:8" ht="12" thickBot="1" x14ac:dyDescent="0.25">
      <c r="A62" s="5"/>
      <c r="C62" s="30"/>
      <c r="D62" s="30"/>
      <c r="F62" s="28"/>
      <c r="G62" s="28"/>
    </row>
    <row r="63" spans="1:8" x14ac:dyDescent="0.2">
      <c r="B63" s="30"/>
      <c r="C63" s="30"/>
      <c r="D63" s="30"/>
      <c r="E63" s="55" t="s">
        <v>72</v>
      </c>
      <c r="G63" s="3" t="s">
        <v>73</v>
      </c>
    </row>
  </sheetData>
  <mergeCells count="5">
    <mergeCell ref="A1:I1"/>
    <mergeCell ref="A3:I3"/>
    <mergeCell ref="A4:I4"/>
    <mergeCell ref="B8:C8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2019-03-08T00:46:57Z</dcterms:created>
  <dcterms:modified xsi:type="dcterms:W3CDTF">2019-03-08T00:47:38Z</dcterms:modified>
</cp:coreProperties>
</file>