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m-mcg\Documents\Projects GNSS\RanchoPalosVerdes\MonitoringSurvs\2025-26 MONSURVs\Mon2026.01-M89\RPT M89 1-08-26\"/>
    </mc:Choice>
  </mc:AlternateContent>
  <xr:revisionPtr revIDLastSave="0" documentId="13_ncr:1_{8057822A-EA61-43AA-ADB3-B577849DBA2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Sheet1!$A$1:$N$123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L18" i="1" l="1"/>
  <c r="GL19" i="1"/>
  <c r="GL22" i="1"/>
  <c r="GL25" i="1"/>
  <c r="GL27" i="1"/>
  <c r="GL28" i="1"/>
  <c r="GL31" i="1"/>
  <c r="GL47" i="1"/>
  <c r="GL48" i="1"/>
  <c r="GL93" i="1"/>
  <c r="GL96" i="1"/>
  <c r="GL104" i="1"/>
  <c r="GL111" i="1"/>
  <c r="GL114" i="1"/>
  <c r="GL115" i="1"/>
  <c r="GL16" i="1"/>
  <c r="GC18" i="1"/>
  <c r="GC19" i="1"/>
  <c r="GC21" i="1"/>
  <c r="GC22" i="1"/>
  <c r="GC23" i="1"/>
  <c r="GC24" i="1"/>
  <c r="GC25" i="1"/>
  <c r="GC26" i="1"/>
  <c r="GC27" i="1"/>
  <c r="GC28" i="1"/>
  <c r="GC29" i="1"/>
  <c r="GC30" i="1"/>
  <c r="GC31" i="1"/>
  <c r="GC33" i="1"/>
  <c r="GC34" i="1"/>
  <c r="GC35" i="1"/>
  <c r="GC36" i="1"/>
  <c r="GC37" i="1"/>
  <c r="GC38" i="1"/>
  <c r="GC40" i="1"/>
  <c r="GC46" i="1"/>
  <c r="GC47" i="1"/>
  <c r="GC48" i="1"/>
  <c r="GC49" i="1"/>
  <c r="GC53" i="1"/>
  <c r="GC91" i="1"/>
  <c r="GC92" i="1"/>
  <c r="GC93" i="1"/>
  <c r="GC94" i="1"/>
  <c r="GC95" i="1"/>
  <c r="GC96" i="1"/>
  <c r="GC97" i="1"/>
  <c r="GC98" i="1"/>
  <c r="GC99" i="1"/>
  <c r="GC100" i="1"/>
  <c r="GC101" i="1"/>
  <c r="GC102" i="1"/>
  <c r="GC103" i="1"/>
  <c r="GC104" i="1"/>
  <c r="GC105" i="1"/>
  <c r="GC106" i="1"/>
  <c r="GC107" i="1"/>
  <c r="GC108" i="1"/>
  <c r="GC109" i="1"/>
  <c r="GC110" i="1"/>
  <c r="GC111" i="1"/>
  <c r="GC112" i="1"/>
  <c r="GC113" i="1"/>
  <c r="GC114" i="1"/>
  <c r="GC115" i="1"/>
  <c r="GC16" i="1"/>
  <c r="GJ18" i="1"/>
  <c r="GJ19" i="1"/>
  <c r="GJ22" i="1"/>
  <c r="GJ25" i="1"/>
  <c r="GJ27" i="1"/>
  <c r="GJ28" i="1"/>
  <c r="GJ31" i="1"/>
  <c r="GJ47" i="1"/>
  <c r="GJ48" i="1"/>
  <c r="GJ93" i="1"/>
  <c r="GJ96" i="1"/>
  <c r="GJ104" i="1"/>
  <c r="GJ111" i="1"/>
  <c r="GJ114" i="1"/>
  <c r="GJ115" i="1"/>
  <c r="GJ16" i="1"/>
  <c r="GA18" i="1"/>
  <c r="GA19" i="1"/>
  <c r="GA21" i="1"/>
  <c r="GA22" i="1"/>
  <c r="GA23" i="1"/>
  <c r="GA24" i="1"/>
  <c r="GA25" i="1"/>
  <c r="GA26" i="1"/>
  <c r="GA27" i="1"/>
  <c r="GA28" i="1"/>
  <c r="GA29" i="1"/>
  <c r="GA30" i="1"/>
  <c r="GA31" i="1"/>
  <c r="GA33" i="1"/>
  <c r="GA34" i="1"/>
  <c r="GA35" i="1"/>
  <c r="GA36" i="1"/>
  <c r="GA37" i="1"/>
  <c r="GA38" i="1"/>
  <c r="GA40" i="1"/>
  <c r="GA46" i="1"/>
  <c r="GA47" i="1"/>
  <c r="GA48" i="1"/>
  <c r="GA49" i="1"/>
  <c r="GA53" i="1"/>
  <c r="GA91" i="1"/>
  <c r="GA92" i="1"/>
  <c r="GA93" i="1"/>
  <c r="GA94" i="1"/>
  <c r="GA95" i="1"/>
  <c r="GA96" i="1"/>
  <c r="GA97" i="1"/>
  <c r="GA98" i="1"/>
  <c r="GA99" i="1"/>
  <c r="GA100" i="1"/>
  <c r="GA101" i="1"/>
  <c r="GA102" i="1"/>
  <c r="GA103" i="1"/>
  <c r="GA104" i="1"/>
  <c r="GA105" i="1"/>
  <c r="GA106" i="1"/>
  <c r="GA107" i="1"/>
  <c r="GA108" i="1"/>
  <c r="GA109" i="1"/>
  <c r="GA110" i="1"/>
  <c r="GA111" i="1"/>
  <c r="GA112" i="1"/>
  <c r="GA113" i="1"/>
  <c r="GA114" i="1"/>
  <c r="GA115" i="1"/>
  <c r="GA116" i="1"/>
  <c r="GA16" i="1"/>
  <c r="GF18" i="1"/>
  <c r="GF19" i="1"/>
  <c r="GF22" i="1"/>
  <c r="GF25" i="1"/>
  <c r="GF27" i="1"/>
  <c r="GF28" i="1"/>
  <c r="GF31" i="1"/>
  <c r="GF47" i="1"/>
  <c r="GF48" i="1"/>
  <c r="GF71" i="1"/>
  <c r="GF81" i="1"/>
  <c r="GF85" i="1"/>
  <c r="GF90" i="1"/>
  <c r="GF93" i="1"/>
  <c r="GF96" i="1"/>
  <c r="GF104" i="1"/>
  <c r="GF111" i="1"/>
  <c r="GF114" i="1"/>
  <c r="GF115" i="1"/>
  <c r="GF118" i="1"/>
  <c r="GF119" i="1"/>
  <c r="GF120" i="1"/>
  <c r="GF121" i="1"/>
  <c r="GF122" i="1"/>
  <c r="GE18" i="1"/>
  <c r="GE19" i="1"/>
  <c r="GE22" i="1"/>
  <c r="GE25" i="1"/>
  <c r="GG25" i="1" s="1"/>
  <c r="GE27" i="1"/>
  <c r="GE28" i="1"/>
  <c r="GE31" i="1"/>
  <c r="GE47" i="1"/>
  <c r="GE48" i="1"/>
  <c r="GE71" i="1"/>
  <c r="GE81" i="1"/>
  <c r="GE85" i="1"/>
  <c r="GE90" i="1"/>
  <c r="GE93" i="1"/>
  <c r="GE96" i="1"/>
  <c r="GE104" i="1"/>
  <c r="GE111" i="1"/>
  <c r="GE114" i="1"/>
  <c r="GE115" i="1"/>
  <c r="GE118" i="1"/>
  <c r="GE119" i="1"/>
  <c r="GE120" i="1"/>
  <c r="GE121" i="1"/>
  <c r="GE122" i="1"/>
  <c r="GD18" i="1"/>
  <c r="GD19" i="1"/>
  <c r="GD22" i="1"/>
  <c r="GD25" i="1"/>
  <c r="GD27" i="1"/>
  <c r="GD28" i="1"/>
  <c r="GD31" i="1"/>
  <c r="GD47" i="1"/>
  <c r="GD48" i="1"/>
  <c r="GD71" i="1"/>
  <c r="GD81" i="1"/>
  <c r="GD85" i="1"/>
  <c r="GD90" i="1"/>
  <c r="GD93" i="1"/>
  <c r="GD96" i="1"/>
  <c r="GD104" i="1"/>
  <c r="GD111" i="1"/>
  <c r="GD114" i="1"/>
  <c r="GD115" i="1"/>
  <c r="GD118" i="1"/>
  <c r="GD119" i="1"/>
  <c r="GD120" i="1"/>
  <c r="GD121" i="1"/>
  <c r="GD122" i="1"/>
  <c r="GE16" i="1"/>
  <c r="GF16" i="1"/>
  <c r="GD16" i="1"/>
  <c r="FW16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81" i="1"/>
  <c r="FW82" i="1"/>
  <c r="FW83" i="1"/>
  <c r="FW84" i="1"/>
  <c r="FW85" i="1"/>
  <c r="FW86" i="1"/>
  <c r="FW87" i="1"/>
  <c r="FW88" i="1"/>
  <c r="FW89" i="1"/>
  <c r="FW90" i="1"/>
  <c r="FW91" i="1"/>
  <c r="FW92" i="1"/>
  <c r="FW93" i="1"/>
  <c r="FW94" i="1"/>
  <c r="FW95" i="1"/>
  <c r="FW96" i="1"/>
  <c r="FW97" i="1"/>
  <c r="FW98" i="1"/>
  <c r="FW99" i="1"/>
  <c r="FW100" i="1"/>
  <c r="FW101" i="1"/>
  <c r="FW102" i="1"/>
  <c r="FW103" i="1"/>
  <c r="FW104" i="1"/>
  <c r="FW105" i="1"/>
  <c r="FW106" i="1"/>
  <c r="FW107" i="1"/>
  <c r="FW108" i="1"/>
  <c r="FW109" i="1"/>
  <c r="FW110" i="1"/>
  <c r="FW111" i="1"/>
  <c r="FW112" i="1"/>
  <c r="FW113" i="1"/>
  <c r="FW114" i="1"/>
  <c r="FW115" i="1"/>
  <c r="FW116" i="1"/>
  <c r="FW118" i="1"/>
  <c r="FW119" i="1"/>
  <c r="FW120" i="1"/>
  <c r="FW121" i="1"/>
  <c r="FW122" i="1"/>
  <c r="FV16" i="1"/>
  <c r="FV18" i="1"/>
  <c r="FV19" i="1"/>
  <c r="FV20" i="1"/>
  <c r="FV21" i="1"/>
  <c r="FV22" i="1"/>
  <c r="FV23" i="1"/>
  <c r="FV24" i="1"/>
  <c r="FV25" i="1"/>
  <c r="FV26" i="1"/>
  <c r="FV27" i="1"/>
  <c r="FV28" i="1"/>
  <c r="FV29" i="1"/>
  <c r="FX29" i="1" s="1"/>
  <c r="FV30" i="1"/>
  <c r="FV31" i="1"/>
  <c r="FY31" i="1" s="1"/>
  <c r="FV32" i="1"/>
  <c r="FV33" i="1"/>
  <c r="FV34" i="1"/>
  <c r="FV35" i="1"/>
  <c r="FV36" i="1"/>
  <c r="FV37" i="1"/>
  <c r="FV38" i="1"/>
  <c r="FV40" i="1"/>
  <c r="FV41" i="1"/>
  <c r="FV42" i="1"/>
  <c r="FV43" i="1"/>
  <c r="FY43" i="1" s="1"/>
  <c r="FV44" i="1"/>
  <c r="FV45" i="1"/>
  <c r="FV46" i="1"/>
  <c r="FV47" i="1"/>
  <c r="FV48" i="1"/>
  <c r="FV49" i="1"/>
  <c r="FV50" i="1"/>
  <c r="FV51" i="1"/>
  <c r="FV52" i="1"/>
  <c r="FX52" i="1" s="1"/>
  <c r="FV53" i="1"/>
  <c r="FV54" i="1"/>
  <c r="FV55" i="1"/>
  <c r="FV56" i="1"/>
  <c r="FV57" i="1"/>
  <c r="FV58" i="1"/>
  <c r="FV59" i="1"/>
  <c r="FV60" i="1"/>
  <c r="FV61" i="1"/>
  <c r="FV62" i="1"/>
  <c r="FY62" i="1" s="1"/>
  <c r="FV63" i="1"/>
  <c r="FX63" i="1" s="1"/>
  <c r="FV64" i="1"/>
  <c r="FV65" i="1"/>
  <c r="FV66" i="1"/>
  <c r="FV67" i="1"/>
  <c r="FV68" i="1"/>
  <c r="FV69" i="1"/>
  <c r="FV70" i="1"/>
  <c r="FV71" i="1"/>
  <c r="FV72" i="1"/>
  <c r="FV73" i="1"/>
  <c r="FV74" i="1"/>
  <c r="FV75" i="1"/>
  <c r="FV76" i="1"/>
  <c r="FV77" i="1"/>
  <c r="FV78" i="1"/>
  <c r="FV79" i="1"/>
  <c r="FV80" i="1"/>
  <c r="FV81" i="1"/>
  <c r="FV82" i="1"/>
  <c r="FV83" i="1"/>
  <c r="FV84" i="1"/>
  <c r="FV85" i="1"/>
  <c r="FV86" i="1"/>
  <c r="FV87" i="1"/>
  <c r="FV88" i="1"/>
  <c r="FV89" i="1"/>
  <c r="FV90" i="1"/>
  <c r="FY90" i="1" s="1"/>
  <c r="FV91" i="1"/>
  <c r="FX91" i="1" s="1"/>
  <c r="FV92" i="1"/>
  <c r="FV93" i="1"/>
  <c r="FV94" i="1"/>
  <c r="FV95" i="1"/>
  <c r="FV96" i="1"/>
  <c r="FV97" i="1"/>
  <c r="FV98" i="1"/>
  <c r="FV99" i="1"/>
  <c r="FV100" i="1"/>
  <c r="FV101" i="1"/>
  <c r="FY101" i="1" s="1"/>
  <c r="FV102" i="1"/>
  <c r="FV103" i="1"/>
  <c r="FV104" i="1"/>
  <c r="FV105" i="1"/>
  <c r="FV106" i="1"/>
  <c r="FV107" i="1"/>
  <c r="FV108" i="1"/>
  <c r="FV109" i="1"/>
  <c r="FV110" i="1"/>
  <c r="FV111" i="1"/>
  <c r="FV112" i="1"/>
  <c r="FV113" i="1"/>
  <c r="FV114" i="1"/>
  <c r="FV115" i="1"/>
  <c r="FV116" i="1"/>
  <c r="FV118" i="1"/>
  <c r="FV119" i="1"/>
  <c r="FV120" i="1"/>
  <c r="FV121" i="1"/>
  <c r="FV122" i="1"/>
  <c r="FV14" i="1"/>
  <c r="FY14" i="1" s="1"/>
  <c r="FW14" i="1"/>
  <c r="FU16" i="1"/>
  <c r="FU18" i="1"/>
  <c r="FU19" i="1"/>
  <c r="FU20" i="1"/>
  <c r="FU21" i="1"/>
  <c r="FU22" i="1"/>
  <c r="FU23" i="1"/>
  <c r="FU24" i="1"/>
  <c r="FU25" i="1"/>
  <c r="FY25" i="1" s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40" i="1"/>
  <c r="FU41" i="1"/>
  <c r="FU42" i="1"/>
  <c r="FU43" i="1"/>
  <c r="FU44" i="1"/>
  <c r="FU45" i="1"/>
  <c r="FU46" i="1"/>
  <c r="FU47" i="1"/>
  <c r="FX47" i="1" s="1"/>
  <c r="FU48" i="1"/>
  <c r="FX48" i="1" s="1"/>
  <c r="FU49" i="1"/>
  <c r="FU50" i="1"/>
  <c r="FU51" i="1"/>
  <c r="FU52" i="1"/>
  <c r="FU53" i="1"/>
  <c r="FU54" i="1"/>
  <c r="FU55" i="1"/>
  <c r="FU56" i="1"/>
  <c r="FU57" i="1"/>
  <c r="FX57" i="1" s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Y81" i="1" s="1"/>
  <c r="FU82" i="1"/>
  <c r="FY82" i="1" s="1"/>
  <c r="FU83" i="1"/>
  <c r="FU84" i="1"/>
  <c r="FU85" i="1"/>
  <c r="FU86" i="1"/>
  <c r="FX86" i="1" s="1"/>
  <c r="FU87" i="1"/>
  <c r="FU88" i="1"/>
  <c r="FU89" i="1"/>
  <c r="FU90" i="1"/>
  <c r="FU91" i="1"/>
  <c r="FU92" i="1"/>
  <c r="FX92" i="1" s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107" i="1"/>
  <c r="FU108" i="1"/>
  <c r="FU109" i="1"/>
  <c r="FU110" i="1"/>
  <c r="FU111" i="1"/>
  <c r="FY111" i="1" s="1"/>
  <c r="FU112" i="1"/>
  <c r="FU113" i="1"/>
  <c r="FU114" i="1"/>
  <c r="FU115" i="1"/>
  <c r="FY115" i="1" s="1"/>
  <c r="FU116" i="1"/>
  <c r="FU118" i="1"/>
  <c r="FY118" i="1" s="1"/>
  <c r="FU119" i="1"/>
  <c r="FU120" i="1"/>
  <c r="FU121" i="1"/>
  <c r="FU122" i="1"/>
  <c r="FY122" i="1" s="1"/>
  <c r="FU14" i="1"/>
  <c r="FR16" i="1"/>
  <c r="FR18" i="1"/>
  <c r="FR19" i="1"/>
  <c r="FR20" i="1"/>
  <c r="FR21" i="1"/>
  <c r="FR22" i="1"/>
  <c r="FR23" i="1"/>
  <c r="FR24" i="1"/>
  <c r="FR25" i="1"/>
  <c r="FR26" i="1"/>
  <c r="FR27" i="1"/>
  <c r="FR28" i="1"/>
  <c r="FR29" i="1"/>
  <c r="FR30" i="1"/>
  <c r="FR31" i="1"/>
  <c r="FR32" i="1"/>
  <c r="FR33" i="1"/>
  <c r="FR34" i="1"/>
  <c r="FR35" i="1"/>
  <c r="FR36" i="1"/>
  <c r="FR37" i="1"/>
  <c r="FR38" i="1"/>
  <c r="FR40" i="1"/>
  <c r="FR41" i="1"/>
  <c r="FR42" i="1"/>
  <c r="FR43" i="1"/>
  <c r="FR44" i="1"/>
  <c r="FR45" i="1"/>
  <c r="FR46" i="1"/>
  <c r="FR47" i="1"/>
  <c r="FR48" i="1"/>
  <c r="FR49" i="1"/>
  <c r="FR50" i="1"/>
  <c r="FR51" i="1"/>
  <c r="FR52" i="1"/>
  <c r="FR53" i="1"/>
  <c r="FR54" i="1"/>
  <c r="FR55" i="1"/>
  <c r="FR56" i="1"/>
  <c r="FR57" i="1"/>
  <c r="FR58" i="1"/>
  <c r="FR59" i="1"/>
  <c r="FR60" i="1"/>
  <c r="FR61" i="1"/>
  <c r="FR62" i="1"/>
  <c r="FR63" i="1"/>
  <c r="FR64" i="1"/>
  <c r="FR65" i="1"/>
  <c r="FR66" i="1"/>
  <c r="FR67" i="1"/>
  <c r="FR68" i="1"/>
  <c r="FR69" i="1"/>
  <c r="FR70" i="1"/>
  <c r="FR71" i="1"/>
  <c r="FR72" i="1"/>
  <c r="FR73" i="1"/>
  <c r="FR74" i="1"/>
  <c r="FR75" i="1"/>
  <c r="FR76" i="1"/>
  <c r="FR77" i="1"/>
  <c r="FR78" i="1"/>
  <c r="FR79" i="1"/>
  <c r="FR80" i="1"/>
  <c r="FR81" i="1"/>
  <c r="FR82" i="1"/>
  <c r="FR83" i="1"/>
  <c r="FR84" i="1"/>
  <c r="FR85" i="1"/>
  <c r="FR86" i="1"/>
  <c r="FR87" i="1"/>
  <c r="FR88" i="1"/>
  <c r="FR89" i="1"/>
  <c r="FR90" i="1"/>
  <c r="FR91" i="1"/>
  <c r="FR92" i="1"/>
  <c r="FR93" i="1"/>
  <c r="FR94" i="1"/>
  <c r="FR95" i="1"/>
  <c r="FR96" i="1"/>
  <c r="FR97" i="1"/>
  <c r="FR98" i="1"/>
  <c r="FR99" i="1"/>
  <c r="FR100" i="1"/>
  <c r="FR101" i="1"/>
  <c r="FR102" i="1"/>
  <c r="FR103" i="1"/>
  <c r="FR104" i="1"/>
  <c r="FR105" i="1"/>
  <c r="FR106" i="1"/>
  <c r="FR107" i="1"/>
  <c r="FR108" i="1"/>
  <c r="FR109" i="1"/>
  <c r="FR110" i="1"/>
  <c r="FR111" i="1"/>
  <c r="FR112" i="1"/>
  <c r="FR113" i="1"/>
  <c r="FR114" i="1"/>
  <c r="FR115" i="1"/>
  <c r="FR116" i="1"/>
  <c r="FR118" i="1"/>
  <c r="FR119" i="1"/>
  <c r="FR120" i="1"/>
  <c r="FR121" i="1"/>
  <c r="FR122" i="1"/>
  <c r="FQ16" i="1"/>
  <c r="FQ18" i="1"/>
  <c r="FS18" i="1" s="1"/>
  <c r="FQ19" i="1"/>
  <c r="FQ20" i="1"/>
  <c r="FQ21" i="1"/>
  <c r="FQ22" i="1"/>
  <c r="FQ23" i="1"/>
  <c r="FQ24" i="1"/>
  <c r="FQ25" i="1"/>
  <c r="FQ26" i="1"/>
  <c r="FQ27" i="1"/>
  <c r="FQ28" i="1"/>
  <c r="FQ29" i="1"/>
  <c r="FQ30" i="1"/>
  <c r="FQ31" i="1"/>
  <c r="FQ32" i="1"/>
  <c r="FQ33" i="1"/>
  <c r="FQ34" i="1"/>
  <c r="FQ35" i="1"/>
  <c r="FQ36" i="1"/>
  <c r="FQ37" i="1"/>
  <c r="FQ38" i="1"/>
  <c r="FQ40" i="1"/>
  <c r="FQ41" i="1"/>
  <c r="FQ42" i="1"/>
  <c r="FQ43" i="1"/>
  <c r="FQ44" i="1"/>
  <c r="FQ45" i="1"/>
  <c r="FQ46" i="1"/>
  <c r="FQ47" i="1"/>
  <c r="FQ48" i="1"/>
  <c r="FQ49" i="1"/>
  <c r="FQ50" i="1"/>
  <c r="FQ51" i="1"/>
  <c r="FQ52" i="1"/>
  <c r="FQ53" i="1"/>
  <c r="FQ54" i="1"/>
  <c r="FQ55" i="1"/>
  <c r="FQ56" i="1"/>
  <c r="FT56" i="1" s="1"/>
  <c r="FQ57" i="1"/>
  <c r="FQ58" i="1"/>
  <c r="FQ59" i="1"/>
  <c r="FQ60" i="1"/>
  <c r="FQ61" i="1"/>
  <c r="FQ62" i="1"/>
  <c r="FQ63" i="1"/>
  <c r="FQ64" i="1"/>
  <c r="FQ65" i="1"/>
  <c r="FQ66" i="1"/>
  <c r="FQ67" i="1"/>
  <c r="FQ68" i="1"/>
  <c r="FQ69" i="1"/>
  <c r="FQ70" i="1"/>
  <c r="FS70" i="1" s="1"/>
  <c r="FQ71" i="1"/>
  <c r="FQ72" i="1"/>
  <c r="FQ73" i="1"/>
  <c r="FT73" i="1" s="1"/>
  <c r="FQ74" i="1"/>
  <c r="FQ75" i="1"/>
  <c r="FQ76" i="1"/>
  <c r="FS76" i="1" s="1"/>
  <c r="FQ77" i="1"/>
  <c r="FQ78" i="1"/>
  <c r="FQ79" i="1"/>
  <c r="FQ80" i="1"/>
  <c r="FQ81" i="1"/>
  <c r="FQ82" i="1"/>
  <c r="FQ83" i="1"/>
  <c r="FQ84" i="1"/>
  <c r="FQ85" i="1"/>
  <c r="FT85" i="1" s="1"/>
  <c r="FQ86" i="1"/>
  <c r="FQ87" i="1"/>
  <c r="FQ88" i="1"/>
  <c r="FQ89" i="1"/>
  <c r="FQ90" i="1"/>
  <c r="FQ91" i="1"/>
  <c r="FQ92" i="1"/>
  <c r="FQ93" i="1"/>
  <c r="FQ94" i="1"/>
  <c r="FQ95" i="1"/>
  <c r="FQ96" i="1"/>
  <c r="FQ97" i="1"/>
  <c r="FQ98" i="1"/>
  <c r="FQ99" i="1"/>
  <c r="FQ100" i="1"/>
  <c r="FQ101" i="1"/>
  <c r="FQ102" i="1"/>
  <c r="FQ103" i="1"/>
  <c r="FQ104" i="1"/>
  <c r="FQ105" i="1"/>
  <c r="FQ106" i="1"/>
  <c r="FQ107" i="1"/>
  <c r="FS107" i="1" s="1"/>
  <c r="FQ108" i="1"/>
  <c r="FQ109" i="1"/>
  <c r="FQ110" i="1"/>
  <c r="FQ111" i="1"/>
  <c r="FQ112" i="1"/>
  <c r="FQ113" i="1"/>
  <c r="FQ114" i="1"/>
  <c r="FQ115" i="1"/>
  <c r="FT115" i="1" s="1"/>
  <c r="FQ116" i="1"/>
  <c r="FQ118" i="1"/>
  <c r="FQ119" i="1"/>
  <c r="FQ120" i="1"/>
  <c r="FT120" i="1" s="1"/>
  <c r="FQ121" i="1"/>
  <c r="FQ122" i="1"/>
  <c r="FP16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FP38" i="1"/>
  <c r="FP40" i="1"/>
  <c r="FP41" i="1"/>
  <c r="FP42" i="1"/>
  <c r="FP43" i="1"/>
  <c r="FP44" i="1"/>
  <c r="FP45" i="1"/>
  <c r="FP46" i="1"/>
  <c r="FP47" i="1"/>
  <c r="FP48" i="1"/>
  <c r="FP49" i="1"/>
  <c r="FP50" i="1"/>
  <c r="FT50" i="1" s="1"/>
  <c r="FP51" i="1"/>
  <c r="FP52" i="1"/>
  <c r="FP53" i="1"/>
  <c r="FS53" i="1" s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6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S98" i="1" s="1"/>
  <c r="FP99" i="1"/>
  <c r="FP100" i="1"/>
  <c r="FP101" i="1"/>
  <c r="FP102" i="1"/>
  <c r="FP103" i="1"/>
  <c r="FP104" i="1"/>
  <c r="FP105" i="1"/>
  <c r="FP106" i="1"/>
  <c r="FP107" i="1"/>
  <c r="FP108" i="1"/>
  <c r="FP109" i="1"/>
  <c r="FP110" i="1"/>
  <c r="FP111" i="1"/>
  <c r="FP112" i="1"/>
  <c r="FP113" i="1"/>
  <c r="FP114" i="1"/>
  <c r="FP115" i="1"/>
  <c r="FP116" i="1"/>
  <c r="FP118" i="1"/>
  <c r="FP119" i="1"/>
  <c r="FP120" i="1"/>
  <c r="FP121" i="1"/>
  <c r="FP122" i="1"/>
  <c r="FR14" i="1"/>
  <c r="FQ14" i="1"/>
  <c r="FP14" i="1"/>
  <c r="GH18" i="1"/>
  <c r="GH120" i="1"/>
  <c r="FY120" i="1"/>
  <c r="GH118" i="1"/>
  <c r="FT118" i="1"/>
  <c r="FT112" i="1"/>
  <c r="FT111" i="1"/>
  <c r="FT102" i="1"/>
  <c r="FX100" i="1"/>
  <c r="FT100" i="1"/>
  <c r="FX99" i="1"/>
  <c r="FY97" i="1"/>
  <c r="FX89" i="1"/>
  <c r="FX87" i="1"/>
  <c r="FY84" i="1"/>
  <c r="FX83" i="1"/>
  <c r="FT82" i="1"/>
  <c r="FT80" i="1"/>
  <c r="FS68" i="1"/>
  <c r="FS67" i="1"/>
  <c r="FY66" i="1"/>
  <c r="FT66" i="1"/>
  <c r="FX65" i="1"/>
  <c r="FT65" i="1"/>
  <c r="FY61" i="1"/>
  <c r="FY60" i="1"/>
  <c r="FX55" i="1"/>
  <c r="FY54" i="1"/>
  <c r="FT54" i="1"/>
  <c r="FS54" i="1"/>
  <c r="FS51" i="1"/>
  <c r="FY49" i="1"/>
  <c r="FT48" i="1"/>
  <c r="FS36" i="1"/>
  <c r="FT35" i="1"/>
  <c r="FY34" i="1"/>
  <c r="FT34" i="1"/>
  <c r="FT30" i="1"/>
  <c r="FY27" i="1"/>
  <c r="FT24" i="1"/>
  <c r="FY22" i="1"/>
  <c r="FT22" i="1"/>
  <c r="FT21" i="1"/>
  <c r="FY20" i="1"/>
  <c r="FT20" i="1"/>
  <c r="FY19" i="1"/>
  <c r="FX18" i="1"/>
  <c r="FT16" i="1"/>
  <c r="FI18" i="1"/>
  <c r="FI19" i="1"/>
  <c r="FI22" i="1"/>
  <c r="FI25" i="1"/>
  <c r="FI27" i="1"/>
  <c r="FI28" i="1"/>
  <c r="FI31" i="1"/>
  <c r="FI47" i="1"/>
  <c r="FI48" i="1"/>
  <c r="FI93" i="1"/>
  <c r="FI96" i="1"/>
  <c r="FI104" i="1"/>
  <c r="FI111" i="1"/>
  <c r="FI114" i="1"/>
  <c r="FI115" i="1"/>
  <c r="FI16" i="1"/>
  <c r="FE18" i="1"/>
  <c r="FE19" i="1"/>
  <c r="FE22" i="1"/>
  <c r="FE25" i="1"/>
  <c r="FE27" i="1"/>
  <c r="FE28" i="1"/>
  <c r="FE31" i="1"/>
  <c r="FE47" i="1"/>
  <c r="FE48" i="1"/>
  <c r="FE71" i="1"/>
  <c r="FE81" i="1"/>
  <c r="FE85" i="1"/>
  <c r="FE90" i="1"/>
  <c r="FE93" i="1"/>
  <c r="FE96" i="1"/>
  <c r="FE104" i="1"/>
  <c r="FE111" i="1"/>
  <c r="FE114" i="1"/>
  <c r="FE115" i="1"/>
  <c r="FE118" i="1"/>
  <c r="FE119" i="1"/>
  <c r="FE120" i="1"/>
  <c r="FE121" i="1"/>
  <c r="FE122" i="1"/>
  <c r="FD18" i="1"/>
  <c r="FD19" i="1"/>
  <c r="FD22" i="1"/>
  <c r="FD25" i="1"/>
  <c r="FD27" i="1"/>
  <c r="FG27" i="1" s="1"/>
  <c r="FD28" i="1"/>
  <c r="FG28" i="1" s="1"/>
  <c r="FD31" i="1"/>
  <c r="FD47" i="1"/>
  <c r="FD48" i="1"/>
  <c r="FD71" i="1"/>
  <c r="FD81" i="1"/>
  <c r="FD85" i="1"/>
  <c r="FD90" i="1"/>
  <c r="FD93" i="1"/>
  <c r="FF93" i="1" s="1"/>
  <c r="FD96" i="1"/>
  <c r="FD104" i="1"/>
  <c r="FD111" i="1"/>
  <c r="FD114" i="1"/>
  <c r="FD115" i="1"/>
  <c r="FD118" i="1"/>
  <c r="FD119" i="1"/>
  <c r="FD120" i="1"/>
  <c r="FD121" i="1"/>
  <c r="FD122" i="1"/>
  <c r="FC18" i="1"/>
  <c r="FC19" i="1"/>
  <c r="FC22" i="1"/>
  <c r="FG22" i="1" s="1"/>
  <c r="FK22" i="1" s="1"/>
  <c r="FC25" i="1"/>
  <c r="FC27" i="1"/>
  <c r="FC28" i="1"/>
  <c r="FC31" i="1"/>
  <c r="FC47" i="1"/>
  <c r="FC48" i="1"/>
  <c r="FC71" i="1"/>
  <c r="FC81" i="1"/>
  <c r="FC85" i="1"/>
  <c r="FC90" i="1"/>
  <c r="FC93" i="1"/>
  <c r="FC96" i="1"/>
  <c r="FC104" i="1"/>
  <c r="FC111" i="1"/>
  <c r="FC114" i="1"/>
  <c r="FC115" i="1"/>
  <c r="FC118" i="1"/>
  <c r="FC119" i="1"/>
  <c r="FG119" i="1" s="1"/>
  <c r="FC120" i="1"/>
  <c r="FC121" i="1"/>
  <c r="FC122" i="1"/>
  <c r="FE16" i="1"/>
  <c r="FD16" i="1"/>
  <c r="FC16" i="1"/>
  <c r="EZ18" i="1"/>
  <c r="EZ19" i="1"/>
  <c r="EZ22" i="1"/>
  <c r="EZ25" i="1"/>
  <c r="EZ27" i="1"/>
  <c r="EZ28" i="1"/>
  <c r="EZ31" i="1"/>
  <c r="EZ47" i="1"/>
  <c r="EZ48" i="1"/>
  <c r="EZ71" i="1"/>
  <c r="EZ81" i="1"/>
  <c r="EZ85" i="1"/>
  <c r="EZ90" i="1"/>
  <c r="EZ93" i="1"/>
  <c r="EZ96" i="1"/>
  <c r="EZ104" i="1"/>
  <c r="EZ111" i="1"/>
  <c r="EZ114" i="1"/>
  <c r="EZ115" i="1"/>
  <c r="EZ118" i="1"/>
  <c r="EZ119" i="1"/>
  <c r="EZ120" i="1"/>
  <c r="EZ121" i="1"/>
  <c r="EZ122" i="1"/>
  <c r="EY18" i="1"/>
  <c r="EY19" i="1"/>
  <c r="EY22" i="1"/>
  <c r="EY25" i="1"/>
  <c r="EY27" i="1"/>
  <c r="EY28" i="1"/>
  <c r="EY31" i="1"/>
  <c r="EY47" i="1"/>
  <c r="EY48" i="1"/>
  <c r="FA48" i="1" s="1"/>
  <c r="EY71" i="1"/>
  <c r="EY81" i="1"/>
  <c r="EY85" i="1"/>
  <c r="EY90" i="1"/>
  <c r="EY93" i="1"/>
  <c r="EY96" i="1"/>
  <c r="EY104" i="1"/>
  <c r="EY111" i="1"/>
  <c r="EY114" i="1"/>
  <c r="EY115" i="1"/>
  <c r="FB115" i="1" s="1"/>
  <c r="EY118" i="1"/>
  <c r="EY119" i="1"/>
  <c r="EY120" i="1"/>
  <c r="FB120" i="1" s="1"/>
  <c r="EY121" i="1"/>
  <c r="FB121" i="1" s="1"/>
  <c r="EY122" i="1"/>
  <c r="EX18" i="1"/>
  <c r="EX19" i="1"/>
  <c r="FB19" i="1" s="1"/>
  <c r="EX22" i="1"/>
  <c r="EX25" i="1"/>
  <c r="FB25" i="1" s="1"/>
  <c r="EX27" i="1"/>
  <c r="EX28" i="1"/>
  <c r="EX31" i="1"/>
  <c r="EX47" i="1"/>
  <c r="EX48" i="1"/>
  <c r="EX71" i="1"/>
  <c r="EX81" i="1"/>
  <c r="FB81" i="1" s="1"/>
  <c r="EX85" i="1"/>
  <c r="EX90" i="1"/>
  <c r="EX93" i="1"/>
  <c r="EX96" i="1"/>
  <c r="EX104" i="1"/>
  <c r="EX111" i="1"/>
  <c r="EX114" i="1"/>
  <c r="EX115" i="1"/>
  <c r="EX118" i="1"/>
  <c r="FB118" i="1" s="1"/>
  <c r="EX119" i="1"/>
  <c r="EX120" i="1"/>
  <c r="EX121" i="1"/>
  <c r="EX122" i="1"/>
  <c r="EZ16" i="1"/>
  <c r="EY16" i="1"/>
  <c r="EX16" i="1"/>
  <c r="FB16" i="1" s="1"/>
  <c r="FB122" i="1"/>
  <c r="FB119" i="1"/>
  <c r="FG118" i="1"/>
  <c r="FG114" i="1"/>
  <c r="FK114" i="1" s="1"/>
  <c r="FB114" i="1"/>
  <c r="FB90" i="1"/>
  <c r="FB85" i="1"/>
  <c r="FG81" i="1"/>
  <c r="FB71" i="1"/>
  <c r="FB22" i="1"/>
  <c r="FF19" i="1"/>
  <c r="FF18" i="1"/>
  <c r="FA18" i="1"/>
  <c r="EQ95" i="1"/>
  <c r="EO95" i="1"/>
  <c r="EN95" i="1"/>
  <c r="EL95" i="1"/>
  <c r="EM95" i="1"/>
  <c r="EK95" i="1"/>
  <c r="EJ95" i="1"/>
  <c r="EI95" i="1"/>
  <c r="EQ18" i="1"/>
  <c r="EQ19" i="1"/>
  <c r="EQ21" i="1"/>
  <c r="EQ22" i="1"/>
  <c r="EQ23" i="1"/>
  <c r="EQ24" i="1"/>
  <c r="EQ25" i="1"/>
  <c r="EQ26" i="1"/>
  <c r="EQ27" i="1"/>
  <c r="EQ28" i="1"/>
  <c r="EQ29" i="1"/>
  <c r="EQ30" i="1"/>
  <c r="EQ31" i="1"/>
  <c r="EQ33" i="1"/>
  <c r="EQ34" i="1"/>
  <c r="EQ35" i="1"/>
  <c r="EQ36" i="1"/>
  <c r="EQ37" i="1"/>
  <c r="EQ38" i="1"/>
  <c r="EQ40" i="1"/>
  <c r="EQ43" i="1"/>
  <c r="EQ46" i="1"/>
  <c r="EQ47" i="1"/>
  <c r="EQ48" i="1"/>
  <c r="EQ49" i="1"/>
  <c r="EQ53" i="1"/>
  <c r="EQ91" i="1"/>
  <c r="EQ92" i="1"/>
  <c r="EQ93" i="1"/>
  <c r="EQ94" i="1"/>
  <c r="EQ96" i="1"/>
  <c r="EQ97" i="1"/>
  <c r="EQ98" i="1"/>
  <c r="EQ99" i="1"/>
  <c r="EQ100" i="1"/>
  <c r="EQ101" i="1"/>
  <c r="EQ102" i="1"/>
  <c r="EQ103" i="1"/>
  <c r="EQ104" i="1"/>
  <c r="EQ105" i="1"/>
  <c r="EQ106" i="1"/>
  <c r="EQ107" i="1"/>
  <c r="EQ108" i="1"/>
  <c r="EQ109" i="1"/>
  <c r="EQ110" i="1"/>
  <c r="EQ111" i="1"/>
  <c r="EQ112" i="1"/>
  <c r="EQ113" i="1"/>
  <c r="EQ114" i="1"/>
  <c r="EQ115" i="1"/>
  <c r="EQ116" i="1"/>
  <c r="EQ16" i="1"/>
  <c r="EM16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81" i="1"/>
  <c r="EM82" i="1"/>
  <c r="EM83" i="1"/>
  <c r="EM84" i="1"/>
  <c r="EM85" i="1"/>
  <c r="EM86" i="1"/>
  <c r="EM87" i="1"/>
  <c r="EM88" i="1"/>
  <c r="EM89" i="1"/>
  <c r="EM90" i="1"/>
  <c r="EM91" i="1"/>
  <c r="EM92" i="1"/>
  <c r="EM93" i="1"/>
  <c r="EM94" i="1"/>
  <c r="EM96" i="1"/>
  <c r="EM97" i="1"/>
  <c r="EM98" i="1"/>
  <c r="EM99" i="1"/>
  <c r="EM100" i="1"/>
  <c r="EM101" i="1"/>
  <c r="EM102" i="1"/>
  <c r="EM103" i="1"/>
  <c r="EM104" i="1"/>
  <c r="EM105" i="1"/>
  <c r="EM106" i="1"/>
  <c r="EM107" i="1"/>
  <c r="EM108" i="1"/>
  <c r="EM109" i="1"/>
  <c r="EM110" i="1"/>
  <c r="EM111" i="1"/>
  <c r="EM112" i="1"/>
  <c r="EM113" i="1"/>
  <c r="EM114" i="1"/>
  <c r="EM115" i="1"/>
  <c r="EM116" i="1"/>
  <c r="EM118" i="1"/>
  <c r="EM119" i="1"/>
  <c r="EM120" i="1"/>
  <c r="EM121" i="1"/>
  <c r="EM122" i="1"/>
  <c r="EL16" i="1"/>
  <c r="EL18" i="1"/>
  <c r="EL19" i="1"/>
  <c r="EL20" i="1"/>
  <c r="EL21" i="1"/>
  <c r="EL22" i="1"/>
  <c r="EL23" i="1"/>
  <c r="EL24" i="1"/>
  <c r="EL25" i="1"/>
  <c r="EO25" i="1" s="1"/>
  <c r="EL26" i="1"/>
  <c r="EL27" i="1"/>
  <c r="EO27" i="1" s="1"/>
  <c r="EL28" i="1"/>
  <c r="EL29" i="1"/>
  <c r="EL30" i="1"/>
  <c r="EL31" i="1"/>
  <c r="EL32" i="1"/>
  <c r="EL33" i="1"/>
  <c r="EL34" i="1"/>
  <c r="EL35" i="1"/>
  <c r="EL36" i="1"/>
  <c r="EL37" i="1"/>
  <c r="EL38" i="1"/>
  <c r="EL40" i="1"/>
  <c r="EL41" i="1"/>
  <c r="EL42" i="1"/>
  <c r="EL43" i="1"/>
  <c r="EL44" i="1"/>
  <c r="EL45" i="1"/>
  <c r="EL46" i="1"/>
  <c r="EL47" i="1"/>
  <c r="EO47" i="1" s="1"/>
  <c r="EL48" i="1"/>
  <c r="EL49" i="1"/>
  <c r="EL50" i="1"/>
  <c r="EL51" i="1"/>
  <c r="EL52" i="1"/>
  <c r="EL53" i="1"/>
  <c r="EL54" i="1"/>
  <c r="EL55" i="1"/>
  <c r="EL56" i="1"/>
  <c r="EL57" i="1"/>
  <c r="EL58" i="1"/>
  <c r="EL59" i="1"/>
  <c r="EN59" i="1" s="1"/>
  <c r="EL60" i="1"/>
  <c r="EO60" i="1" s="1"/>
  <c r="EL61" i="1"/>
  <c r="EL62" i="1"/>
  <c r="EL63" i="1"/>
  <c r="EL64" i="1"/>
  <c r="EL65" i="1"/>
  <c r="EL66" i="1"/>
  <c r="EL67" i="1"/>
  <c r="EL68" i="1"/>
  <c r="EL69" i="1"/>
  <c r="EL70" i="1"/>
  <c r="EL71" i="1"/>
  <c r="EL72" i="1"/>
  <c r="EL73" i="1"/>
  <c r="EL74" i="1"/>
  <c r="EL75" i="1"/>
  <c r="EL76" i="1"/>
  <c r="EL77" i="1"/>
  <c r="EL78" i="1"/>
  <c r="EL79" i="1"/>
  <c r="EO79" i="1" s="1"/>
  <c r="EL80" i="1"/>
  <c r="EL81" i="1"/>
  <c r="EL82" i="1"/>
  <c r="EL83" i="1"/>
  <c r="EL84" i="1"/>
  <c r="EL85" i="1"/>
  <c r="EL86" i="1"/>
  <c r="EL87" i="1"/>
  <c r="EO87" i="1" s="1"/>
  <c r="EL88" i="1"/>
  <c r="EO88" i="1" s="1"/>
  <c r="EL89" i="1"/>
  <c r="EL90" i="1"/>
  <c r="EL91" i="1"/>
  <c r="EL92" i="1"/>
  <c r="EL93" i="1"/>
  <c r="EL94" i="1"/>
  <c r="EL96" i="1"/>
  <c r="EL97" i="1"/>
  <c r="EL98" i="1"/>
  <c r="EL99" i="1"/>
  <c r="EL100" i="1"/>
  <c r="EL101" i="1"/>
  <c r="EL102" i="1"/>
  <c r="EL103" i="1"/>
  <c r="EL104" i="1"/>
  <c r="EL105" i="1"/>
  <c r="EL106" i="1"/>
  <c r="EL107" i="1"/>
  <c r="EL108" i="1"/>
  <c r="EL109" i="1"/>
  <c r="EL110" i="1"/>
  <c r="EL111" i="1"/>
  <c r="EO111" i="1" s="1"/>
  <c r="EL112" i="1"/>
  <c r="EL113" i="1"/>
  <c r="EL114" i="1"/>
  <c r="EL115" i="1"/>
  <c r="EL116" i="1"/>
  <c r="EL118" i="1"/>
  <c r="EL119" i="1"/>
  <c r="EL120" i="1"/>
  <c r="EL121" i="1"/>
  <c r="EL122" i="1"/>
  <c r="EK16" i="1"/>
  <c r="EO16" i="1" s="1"/>
  <c r="EK18" i="1"/>
  <c r="EO18" i="1" s="1"/>
  <c r="EK19" i="1"/>
  <c r="EO19" i="1" s="1"/>
  <c r="EK20" i="1"/>
  <c r="EK21" i="1"/>
  <c r="EK22" i="1"/>
  <c r="EK23" i="1"/>
  <c r="EK24" i="1"/>
  <c r="EK25" i="1"/>
  <c r="EK26" i="1"/>
  <c r="EK27" i="1"/>
  <c r="EK28" i="1"/>
  <c r="EO28" i="1" s="1"/>
  <c r="EK29" i="1"/>
  <c r="EO29" i="1" s="1"/>
  <c r="EK30" i="1"/>
  <c r="EK31" i="1"/>
  <c r="EK32" i="1"/>
  <c r="EK33" i="1"/>
  <c r="EK34" i="1"/>
  <c r="EO34" i="1" s="1"/>
  <c r="EK35" i="1"/>
  <c r="EK36" i="1"/>
  <c r="EK37" i="1"/>
  <c r="EK38" i="1"/>
  <c r="EK40" i="1"/>
  <c r="EK41" i="1"/>
  <c r="EK42" i="1"/>
  <c r="EK43" i="1"/>
  <c r="EK44" i="1"/>
  <c r="EK45" i="1"/>
  <c r="EK46" i="1"/>
  <c r="EK47" i="1"/>
  <c r="EK48" i="1"/>
  <c r="EK49" i="1"/>
  <c r="EO49" i="1" s="1"/>
  <c r="EK50" i="1"/>
  <c r="EK51" i="1"/>
  <c r="EO51" i="1" s="1"/>
  <c r="EK52" i="1"/>
  <c r="EN52" i="1" s="1"/>
  <c r="EK53" i="1"/>
  <c r="EK54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N67" i="1" s="1"/>
  <c r="EK68" i="1"/>
  <c r="EK69" i="1"/>
  <c r="EK70" i="1"/>
  <c r="EK71" i="1"/>
  <c r="EK72" i="1"/>
  <c r="EK73" i="1"/>
  <c r="EK74" i="1"/>
  <c r="EK75" i="1"/>
  <c r="EK76" i="1"/>
  <c r="EK77" i="1"/>
  <c r="EK78" i="1"/>
  <c r="EK79" i="1"/>
  <c r="EK80" i="1"/>
  <c r="EO80" i="1" s="1"/>
  <c r="EK81" i="1"/>
  <c r="EK82" i="1"/>
  <c r="EK83" i="1"/>
  <c r="EO83" i="1" s="1"/>
  <c r="EK84" i="1"/>
  <c r="EO84" i="1" s="1"/>
  <c r="EK85" i="1"/>
  <c r="EK86" i="1"/>
  <c r="EK87" i="1"/>
  <c r="EK88" i="1"/>
  <c r="EK89" i="1"/>
  <c r="EK90" i="1"/>
  <c r="EK91" i="1"/>
  <c r="EK92" i="1"/>
  <c r="EK93" i="1"/>
  <c r="EK94" i="1"/>
  <c r="EK96" i="1"/>
  <c r="EK97" i="1"/>
  <c r="EK98" i="1"/>
  <c r="EK99" i="1"/>
  <c r="EK100" i="1"/>
  <c r="EK101" i="1"/>
  <c r="EK102" i="1"/>
  <c r="EK103" i="1"/>
  <c r="EK104" i="1"/>
  <c r="EK105" i="1"/>
  <c r="EK106" i="1"/>
  <c r="EK107" i="1"/>
  <c r="EK108" i="1"/>
  <c r="EK109" i="1"/>
  <c r="EK110" i="1"/>
  <c r="EK111" i="1"/>
  <c r="EK112" i="1"/>
  <c r="EK113" i="1"/>
  <c r="EK114" i="1"/>
  <c r="EK115" i="1"/>
  <c r="EO115" i="1" s="1"/>
  <c r="EK116" i="1"/>
  <c r="EK118" i="1"/>
  <c r="EO118" i="1" s="1"/>
  <c r="EK119" i="1"/>
  <c r="EO119" i="1" s="1"/>
  <c r="EK120" i="1"/>
  <c r="EO120" i="1" s="1"/>
  <c r="EK121" i="1"/>
  <c r="EK122" i="1"/>
  <c r="EM14" i="1"/>
  <c r="EH14" i="1"/>
  <c r="EL14" i="1"/>
  <c r="EK14" i="1"/>
  <c r="EH16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40" i="1"/>
  <c r="EH41" i="1"/>
  <c r="EH42" i="1"/>
  <c r="EH43" i="1"/>
  <c r="EH44" i="1"/>
  <c r="EH45" i="1"/>
  <c r="EH46" i="1"/>
  <c r="EH47" i="1"/>
  <c r="EH48" i="1"/>
  <c r="EH49" i="1"/>
  <c r="EH50" i="1"/>
  <c r="EH51" i="1"/>
  <c r="EH52" i="1"/>
  <c r="EH53" i="1"/>
  <c r="EH54" i="1"/>
  <c r="EH55" i="1"/>
  <c r="EH56" i="1"/>
  <c r="EH57" i="1"/>
  <c r="EH58" i="1"/>
  <c r="EH59" i="1"/>
  <c r="EH60" i="1"/>
  <c r="EH61" i="1"/>
  <c r="EH62" i="1"/>
  <c r="EH63" i="1"/>
  <c r="EH64" i="1"/>
  <c r="EH65" i="1"/>
  <c r="EH66" i="1"/>
  <c r="EH67" i="1"/>
  <c r="EH68" i="1"/>
  <c r="EH69" i="1"/>
  <c r="EH70" i="1"/>
  <c r="EH71" i="1"/>
  <c r="EH72" i="1"/>
  <c r="EH73" i="1"/>
  <c r="EH74" i="1"/>
  <c r="EH75" i="1"/>
  <c r="EH76" i="1"/>
  <c r="EH77" i="1"/>
  <c r="EH78" i="1"/>
  <c r="EH79" i="1"/>
  <c r="EH80" i="1"/>
  <c r="EH81" i="1"/>
  <c r="EH82" i="1"/>
  <c r="EH83" i="1"/>
  <c r="EH84" i="1"/>
  <c r="EH85" i="1"/>
  <c r="EH86" i="1"/>
  <c r="EH87" i="1"/>
  <c r="EH88" i="1"/>
  <c r="EH89" i="1"/>
  <c r="EH90" i="1"/>
  <c r="EH91" i="1"/>
  <c r="EH92" i="1"/>
  <c r="EH93" i="1"/>
  <c r="EH94" i="1"/>
  <c r="EH95" i="1"/>
  <c r="EH96" i="1"/>
  <c r="EH97" i="1"/>
  <c r="EH98" i="1"/>
  <c r="EH99" i="1"/>
  <c r="EH100" i="1"/>
  <c r="EH101" i="1"/>
  <c r="EH102" i="1"/>
  <c r="EH103" i="1"/>
  <c r="EH104" i="1"/>
  <c r="EH105" i="1"/>
  <c r="EH106" i="1"/>
  <c r="EH107" i="1"/>
  <c r="EH108" i="1"/>
  <c r="EH109" i="1"/>
  <c r="EH110" i="1"/>
  <c r="EH111" i="1"/>
  <c r="EH112" i="1"/>
  <c r="EH113" i="1"/>
  <c r="EH114" i="1"/>
  <c r="EH115" i="1"/>
  <c r="EH116" i="1"/>
  <c r="EH118" i="1"/>
  <c r="EH119" i="1"/>
  <c r="EH120" i="1"/>
  <c r="EH121" i="1"/>
  <c r="EH122" i="1"/>
  <c r="EG16" i="1"/>
  <c r="EG18" i="1"/>
  <c r="EG19" i="1"/>
  <c r="EG20" i="1"/>
  <c r="EG21" i="1"/>
  <c r="EG22" i="1"/>
  <c r="EG23" i="1"/>
  <c r="EG24" i="1"/>
  <c r="EG25" i="1"/>
  <c r="EG26" i="1"/>
  <c r="EG27" i="1"/>
  <c r="EJ27" i="1" s="1"/>
  <c r="EG28" i="1"/>
  <c r="EI28" i="1" s="1"/>
  <c r="EG29" i="1"/>
  <c r="EJ29" i="1" s="1"/>
  <c r="EG30" i="1"/>
  <c r="EJ30" i="1" s="1"/>
  <c r="EG31" i="1"/>
  <c r="EG32" i="1"/>
  <c r="EG33" i="1"/>
  <c r="EG34" i="1"/>
  <c r="EG35" i="1"/>
  <c r="EG36" i="1"/>
  <c r="EG37" i="1"/>
  <c r="EG38" i="1"/>
  <c r="EG40" i="1"/>
  <c r="EG41" i="1"/>
  <c r="EG42" i="1"/>
  <c r="EG43" i="1"/>
  <c r="EG44" i="1"/>
  <c r="EG45" i="1"/>
  <c r="EG46" i="1"/>
  <c r="EG47" i="1"/>
  <c r="EG48" i="1"/>
  <c r="EG49" i="1"/>
  <c r="EJ49" i="1" s="1"/>
  <c r="EG50" i="1"/>
  <c r="EJ50" i="1" s="1"/>
  <c r="EG51" i="1"/>
  <c r="EG52" i="1"/>
  <c r="EG53" i="1"/>
  <c r="EG54" i="1"/>
  <c r="EG55" i="1"/>
  <c r="EG56" i="1"/>
  <c r="EG57" i="1"/>
  <c r="EG58" i="1"/>
  <c r="EG59" i="1"/>
  <c r="EG60" i="1"/>
  <c r="EI60" i="1" s="1"/>
  <c r="EG61" i="1"/>
  <c r="EJ61" i="1" s="1"/>
  <c r="EG62" i="1"/>
  <c r="EG63" i="1"/>
  <c r="EG64" i="1"/>
  <c r="EI64" i="1" s="1"/>
  <c r="EG65" i="1"/>
  <c r="EG66" i="1"/>
  <c r="EG67" i="1"/>
  <c r="EG68" i="1"/>
  <c r="EG69" i="1"/>
  <c r="EG70" i="1"/>
  <c r="EG71" i="1"/>
  <c r="EG72" i="1"/>
  <c r="EG73" i="1"/>
  <c r="EG74" i="1"/>
  <c r="EG75" i="1"/>
  <c r="EG76" i="1"/>
  <c r="EG77" i="1"/>
  <c r="EG78" i="1"/>
  <c r="EG79" i="1"/>
  <c r="EG80" i="1"/>
  <c r="EG81" i="1"/>
  <c r="EJ81" i="1" s="1"/>
  <c r="EG82" i="1"/>
  <c r="EJ82" i="1" s="1"/>
  <c r="EG83" i="1"/>
  <c r="EI83" i="1" s="1"/>
  <c r="EG84" i="1"/>
  <c r="EG85" i="1"/>
  <c r="EG86" i="1"/>
  <c r="EG87" i="1"/>
  <c r="EG88" i="1"/>
  <c r="EG89" i="1"/>
  <c r="EG90" i="1"/>
  <c r="EG91" i="1"/>
  <c r="EG92" i="1"/>
  <c r="EJ92" i="1" s="1"/>
  <c r="EG93" i="1"/>
  <c r="EJ93" i="1" s="1"/>
  <c r="EG94" i="1"/>
  <c r="EJ94" i="1" s="1"/>
  <c r="EG95" i="1"/>
  <c r="EG96" i="1"/>
  <c r="EG97" i="1"/>
  <c r="EG98" i="1"/>
  <c r="EG99" i="1"/>
  <c r="EG100" i="1"/>
  <c r="EG101" i="1"/>
  <c r="EG102" i="1"/>
  <c r="EG103" i="1"/>
  <c r="EG104" i="1"/>
  <c r="EG105" i="1"/>
  <c r="EG106" i="1"/>
  <c r="EG107" i="1"/>
  <c r="EG108" i="1"/>
  <c r="EG109" i="1"/>
  <c r="EG110" i="1"/>
  <c r="EG111" i="1"/>
  <c r="EG112" i="1"/>
  <c r="EG113" i="1"/>
  <c r="EG114" i="1"/>
  <c r="EG115" i="1"/>
  <c r="EJ115" i="1" s="1"/>
  <c r="EG116" i="1"/>
  <c r="EJ116" i="1" s="1"/>
  <c r="EG118" i="1"/>
  <c r="EG119" i="1"/>
  <c r="EG120" i="1"/>
  <c r="EG121" i="1"/>
  <c r="EG122" i="1"/>
  <c r="EF16" i="1"/>
  <c r="EF18" i="1"/>
  <c r="EF19" i="1"/>
  <c r="EF20" i="1"/>
  <c r="EI20" i="1" s="1"/>
  <c r="EF21" i="1"/>
  <c r="EF22" i="1"/>
  <c r="EF23" i="1"/>
  <c r="EF24" i="1"/>
  <c r="EF25" i="1"/>
  <c r="EJ25" i="1" s="1"/>
  <c r="EF26" i="1"/>
  <c r="EF27" i="1"/>
  <c r="EF28" i="1"/>
  <c r="EF29" i="1"/>
  <c r="EF30" i="1"/>
  <c r="EF31" i="1"/>
  <c r="EF32" i="1"/>
  <c r="EF33" i="1"/>
  <c r="EJ33" i="1" s="1"/>
  <c r="EF34" i="1"/>
  <c r="EF35" i="1"/>
  <c r="EI35" i="1" s="1"/>
  <c r="EF36" i="1"/>
  <c r="EF37" i="1"/>
  <c r="EF38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J51" i="1" s="1"/>
  <c r="EF52" i="1"/>
  <c r="EF53" i="1"/>
  <c r="EI53" i="1" s="1"/>
  <c r="EF54" i="1"/>
  <c r="EF55" i="1"/>
  <c r="EF56" i="1"/>
  <c r="EF57" i="1"/>
  <c r="EJ57" i="1" s="1"/>
  <c r="EF58" i="1"/>
  <c r="EF59" i="1"/>
  <c r="EF60" i="1"/>
  <c r="EF61" i="1"/>
  <c r="EF62" i="1"/>
  <c r="EF63" i="1"/>
  <c r="EF64" i="1"/>
  <c r="EF65" i="1"/>
  <c r="EJ65" i="1" s="1"/>
  <c r="EF66" i="1"/>
  <c r="EF67" i="1"/>
  <c r="EF68" i="1"/>
  <c r="EF69" i="1"/>
  <c r="EF70" i="1"/>
  <c r="EF71" i="1"/>
  <c r="EF72" i="1"/>
  <c r="EF73" i="1"/>
  <c r="EF74" i="1"/>
  <c r="EF75" i="1"/>
  <c r="EF76" i="1"/>
  <c r="EF77" i="1"/>
  <c r="EF78" i="1"/>
  <c r="EF79" i="1"/>
  <c r="EF80" i="1"/>
  <c r="EF81" i="1"/>
  <c r="EF82" i="1"/>
  <c r="EF83" i="1"/>
  <c r="EF84" i="1"/>
  <c r="EF85" i="1"/>
  <c r="EF86" i="1"/>
  <c r="EJ86" i="1" s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I98" i="1" s="1"/>
  <c r="EF99" i="1"/>
  <c r="EF100" i="1"/>
  <c r="EF101" i="1"/>
  <c r="EF102" i="1"/>
  <c r="EI102" i="1" s="1"/>
  <c r="EF103" i="1"/>
  <c r="EI103" i="1" s="1"/>
  <c r="EF104" i="1"/>
  <c r="EF105" i="1"/>
  <c r="EF106" i="1"/>
  <c r="EF107" i="1"/>
  <c r="EF108" i="1"/>
  <c r="EF109" i="1"/>
  <c r="EF110" i="1"/>
  <c r="EF111" i="1"/>
  <c r="EF112" i="1"/>
  <c r="EF113" i="1"/>
  <c r="EF114" i="1"/>
  <c r="EF115" i="1"/>
  <c r="EF116" i="1"/>
  <c r="EF118" i="1"/>
  <c r="EF119" i="1"/>
  <c r="EF120" i="1"/>
  <c r="EF121" i="1"/>
  <c r="EF122" i="1"/>
  <c r="EG14" i="1"/>
  <c r="EJ14" i="1" s="1"/>
  <c r="EF14" i="1"/>
  <c r="DE39" i="1"/>
  <c r="DF39" i="1"/>
  <c r="DH39" i="1" s="1"/>
  <c r="DG39" i="1"/>
  <c r="DJ39" i="1"/>
  <c r="DK39" i="1"/>
  <c r="DL39" i="1"/>
  <c r="DM39" i="1"/>
  <c r="DN39" i="1"/>
  <c r="DP39" i="1" s="1"/>
  <c r="EO113" i="1"/>
  <c r="EJ112" i="1"/>
  <c r="EI104" i="1"/>
  <c r="EN100" i="1"/>
  <c r="EJ99" i="1"/>
  <c r="EI80" i="1"/>
  <c r="EO70" i="1"/>
  <c r="EI70" i="1"/>
  <c r="EN68" i="1"/>
  <c r="EO48" i="1"/>
  <c r="EJ48" i="1"/>
  <c r="EJ47" i="1"/>
  <c r="EN37" i="1"/>
  <c r="EJ37" i="1"/>
  <c r="EO36" i="1"/>
  <c r="EI16" i="1"/>
  <c r="DL90" i="1"/>
  <c r="DK90" i="1"/>
  <c r="DJ90" i="1"/>
  <c r="DS48" i="1"/>
  <c r="DL49" i="1"/>
  <c r="DK49" i="1"/>
  <c r="DJ49" i="1"/>
  <c r="DJ48" i="1"/>
  <c r="DG16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DG108" i="1"/>
  <c r="DG109" i="1"/>
  <c r="DG110" i="1"/>
  <c r="DG111" i="1"/>
  <c r="DG112" i="1"/>
  <c r="DG113" i="1"/>
  <c r="DG114" i="1"/>
  <c r="DG115" i="1"/>
  <c r="DG116" i="1"/>
  <c r="DG118" i="1"/>
  <c r="DG119" i="1"/>
  <c r="DG120" i="1"/>
  <c r="DG121" i="1"/>
  <c r="DG122" i="1"/>
  <c r="DF16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8" i="1"/>
  <c r="DF119" i="1"/>
  <c r="DF120" i="1"/>
  <c r="DF121" i="1"/>
  <c r="DF122" i="1"/>
  <c r="DE16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6" i="1"/>
  <c r="DE97" i="1"/>
  <c r="DE98" i="1"/>
  <c r="DE99" i="1"/>
  <c r="DE100" i="1"/>
  <c r="DE101" i="1"/>
  <c r="DE102" i="1"/>
  <c r="DE103" i="1"/>
  <c r="DE104" i="1"/>
  <c r="DE105" i="1"/>
  <c r="DE106" i="1"/>
  <c r="DE107" i="1"/>
  <c r="DE108" i="1"/>
  <c r="DE109" i="1"/>
  <c r="DE110" i="1"/>
  <c r="DE111" i="1"/>
  <c r="DE112" i="1"/>
  <c r="DE113" i="1"/>
  <c r="DE114" i="1"/>
  <c r="DE115" i="1"/>
  <c r="DE116" i="1"/>
  <c r="DE118" i="1"/>
  <c r="DE119" i="1"/>
  <c r="DE120" i="1"/>
  <c r="DE121" i="1"/>
  <c r="DE122" i="1"/>
  <c r="DG14" i="1"/>
  <c r="DF14" i="1"/>
  <c r="DE14" i="1"/>
  <c r="DU122" i="1"/>
  <c r="DT122" i="1"/>
  <c r="DS122" i="1"/>
  <c r="DL122" i="1"/>
  <c r="DK122" i="1"/>
  <c r="DJ122" i="1"/>
  <c r="DU121" i="1"/>
  <c r="DT121" i="1"/>
  <c r="DS121" i="1"/>
  <c r="DL121" i="1"/>
  <c r="DK121" i="1"/>
  <c r="DJ121" i="1"/>
  <c r="DU120" i="1"/>
  <c r="DT120" i="1"/>
  <c r="DS120" i="1"/>
  <c r="DL120" i="1"/>
  <c r="DK120" i="1"/>
  <c r="DJ120" i="1"/>
  <c r="DU119" i="1"/>
  <c r="DT119" i="1"/>
  <c r="DS119" i="1"/>
  <c r="DW119" i="1" s="1"/>
  <c r="DL119" i="1"/>
  <c r="DK119" i="1"/>
  <c r="DJ119" i="1"/>
  <c r="DU118" i="1"/>
  <c r="DT118" i="1"/>
  <c r="DS118" i="1"/>
  <c r="DL118" i="1"/>
  <c r="DK118" i="1"/>
  <c r="DJ118" i="1"/>
  <c r="DL116" i="1"/>
  <c r="DK116" i="1"/>
  <c r="DJ116" i="1"/>
  <c r="DU115" i="1"/>
  <c r="DT115" i="1"/>
  <c r="DS115" i="1"/>
  <c r="DL115" i="1"/>
  <c r="DK115" i="1"/>
  <c r="DJ115" i="1"/>
  <c r="DU114" i="1"/>
  <c r="DT114" i="1"/>
  <c r="DS114" i="1"/>
  <c r="DL114" i="1"/>
  <c r="DK114" i="1"/>
  <c r="DJ114" i="1"/>
  <c r="DL113" i="1"/>
  <c r="DK113" i="1"/>
  <c r="DJ113" i="1"/>
  <c r="DL112" i="1"/>
  <c r="DK112" i="1"/>
  <c r="DJ112" i="1"/>
  <c r="DU111" i="1"/>
  <c r="DT111" i="1"/>
  <c r="DS111" i="1"/>
  <c r="DL111" i="1"/>
  <c r="DK111" i="1"/>
  <c r="DJ111" i="1"/>
  <c r="DL110" i="1"/>
  <c r="DK110" i="1"/>
  <c r="DJ110" i="1"/>
  <c r="DL109" i="1"/>
  <c r="DK109" i="1"/>
  <c r="DJ109" i="1"/>
  <c r="DL108" i="1"/>
  <c r="DK108" i="1"/>
  <c r="DJ108" i="1"/>
  <c r="DL107" i="1"/>
  <c r="DK107" i="1"/>
  <c r="DJ107" i="1"/>
  <c r="DL106" i="1"/>
  <c r="DK106" i="1"/>
  <c r="DJ106" i="1"/>
  <c r="DL105" i="1"/>
  <c r="DK105" i="1"/>
  <c r="DJ105" i="1"/>
  <c r="DU104" i="1"/>
  <c r="DT104" i="1"/>
  <c r="DS104" i="1"/>
  <c r="DW104" i="1" s="1"/>
  <c r="DL104" i="1"/>
  <c r="DK104" i="1"/>
  <c r="DJ104" i="1"/>
  <c r="DL103" i="1"/>
  <c r="DK103" i="1"/>
  <c r="DJ103" i="1"/>
  <c r="DL102" i="1"/>
  <c r="DK102" i="1"/>
  <c r="DJ102" i="1"/>
  <c r="DL101" i="1"/>
  <c r="DK101" i="1"/>
  <c r="DJ101" i="1"/>
  <c r="DL100" i="1"/>
  <c r="DK100" i="1"/>
  <c r="DJ100" i="1"/>
  <c r="DL99" i="1"/>
  <c r="DK99" i="1"/>
  <c r="DJ99" i="1"/>
  <c r="DL98" i="1"/>
  <c r="DK98" i="1"/>
  <c r="DJ98" i="1"/>
  <c r="DL97" i="1"/>
  <c r="DK97" i="1"/>
  <c r="DJ97" i="1"/>
  <c r="DU96" i="1"/>
  <c r="DT96" i="1"/>
  <c r="DS96" i="1"/>
  <c r="DL96" i="1"/>
  <c r="DK96" i="1"/>
  <c r="DJ96" i="1"/>
  <c r="DL94" i="1"/>
  <c r="DK94" i="1"/>
  <c r="DJ94" i="1"/>
  <c r="DU93" i="1"/>
  <c r="DT93" i="1"/>
  <c r="DS93" i="1"/>
  <c r="DL93" i="1"/>
  <c r="DK93" i="1"/>
  <c r="DJ93" i="1"/>
  <c r="DL92" i="1"/>
  <c r="DK92" i="1"/>
  <c r="DJ92" i="1"/>
  <c r="DL91" i="1"/>
  <c r="DK91" i="1"/>
  <c r="DJ91" i="1"/>
  <c r="DU90" i="1"/>
  <c r="DT90" i="1"/>
  <c r="DS90" i="1"/>
  <c r="DW90" i="1" s="1"/>
  <c r="DY90" i="1" s="1"/>
  <c r="DL89" i="1"/>
  <c r="DK89" i="1"/>
  <c r="DJ89" i="1"/>
  <c r="DL88" i="1"/>
  <c r="DK88" i="1"/>
  <c r="DJ88" i="1"/>
  <c r="DL87" i="1"/>
  <c r="DK87" i="1"/>
  <c r="DJ87" i="1"/>
  <c r="DL86" i="1"/>
  <c r="DK86" i="1"/>
  <c r="DJ86" i="1"/>
  <c r="DU85" i="1"/>
  <c r="DT85" i="1"/>
  <c r="DS85" i="1"/>
  <c r="DL85" i="1"/>
  <c r="DK85" i="1"/>
  <c r="DJ85" i="1"/>
  <c r="DL84" i="1"/>
  <c r="DK84" i="1"/>
  <c r="DJ84" i="1"/>
  <c r="DL83" i="1"/>
  <c r="DK83" i="1"/>
  <c r="DJ83" i="1"/>
  <c r="DL82" i="1"/>
  <c r="DK82" i="1"/>
  <c r="DJ82" i="1"/>
  <c r="DU81" i="1"/>
  <c r="DT81" i="1"/>
  <c r="DS81" i="1"/>
  <c r="DL81" i="1"/>
  <c r="DK81" i="1"/>
  <c r="DJ81" i="1"/>
  <c r="DL80" i="1"/>
  <c r="DK80" i="1"/>
  <c r="DJ80" i="1"/>
  <c r="DL79" i="1"/>
  <c r="DK79" i="1"/>
  <c r="DJ79" i="1"/>
  <c r="DL78" i="1"/>
  <c r="DK78" i="1"/>
  <c r="DJ78" i="1"/>
  <c r="DL77" i="1"/>
  <c r="DK77" i="1"/>
  <c r="DJ77" i="1"/>
  <c r="DL76" i="1"/>
  <c r="DK76" i="1"/>
  <c r="DJ76" i="1"/>
  <c r="DN76" i="1" s="1"/>
  <c r="DL75" i="1"/>
  <c r="DK75" i="1"/>
  <c r="DJ75" i="1"/>
  <c r="DL74" i="1"/>
  <c r="DK74" i="1"/>
  <c r="DJ74" i="1"/>
  <c r="DL73" i="1"/>
  <c r="DK73" i="1"/>
  <c r="DJ73" i="1"/>
  <c r="DL72" i="1"/>
  <c r="DK72" i="1"/>
  <c r="DJ72" i="1"/>
  <c r="DU71" i="1"/>
  <c r="DT71" i="1"/>
  <c r="DS71" i="1"/>
  <c r="DW71" i="1" s="1"/>
  <c r="DY71" i="1" s="1"/>
  <c r="DL71" i="1"/>
  <c r="DK71" i="1"/>
  <c r="DJ71" i="1"/>
  <c r="DL70" i="1"/>
  <c r="DK70" i="1"/>
  <c r="DJ70" i="1"/>
  <c r="DL69" i="1"/>
  <c r="DK69" i="1"/>
  <c r="DJ69" i="1"/>
  <c r="DL68" i="1"/>
  <c r="DK68" i="1"/>
  <c r="DJ68" i="1"/>
  <c r="DL67" i="1"/>
  <c r="DK67" i="1"/>
  <c r="DJ67" i="1"/>
  <c r="DL66" i="1"/>
  <c r="DK66" i="1"/>
  <c r="DJ66" i="1"/>
  <c r="DL65" i="1"/>
  <c r="DK65" i="1"/>
  <c r="DJ65" i="1"/>
  <c r="DL64" i="1"/>
  <c r="DK64" i="1"/>
  <c r="DJ64" i="1"/>
  <c r="DL63" i="1"/>
  <c r="DK63" i="1"/>
  <c r="DJ63" i="1"/>
  <c r="DL62" i="1"/>
  <c r="DK62" i="1"/>
  <c r="DJ62" i="1"/>
  <c r="DL61" i="1"/>
  <c r="DK61" i="1"/>
  <c r="DJ61" i="1"/>
  <c r="DL60" i="1"/>
  <c r="DK60" i="1"/>
  <c r="DJ60" i="1"/>
  <c r="DL59" i="1"/>
  <c r="DK59" i="1"/>
  <c r="DJ59" i="1"/>
  <c r="DL58" i="1"/>
  <c r="DK58" i="1"/>
  <c r="DJ58" i="1"/>
  <c r="DL57" i="1"/>
  <c r="DK57" i="1"/>
  <c r="DJ57" i="1"/>
  <c r="DL56" i="1"/>
  <c r="DK56" i="1"/>
  <c r="DJ56" i="1"/>
  <c r="DL55" i="1"/>
  <c r="DK55" i="1"/>
  <c r="DJ55" i="1"/>
  <c r="DN55" i="1" s="1"/>
  <c r="DL54" i="1"/>
  <c r="DK54" i="1"/>
  <c r="DJ54" i="1"/>
  <c r="DL53" i="1"/>
  <c r="DK53" i="1"/>
  <c r="DJ53" i="1"/>
  <c r="DL52" i="1"/>
  <c r="DK52" i="1"/>
  <c r="DJ52" i="1"/>
  <c r="DL51" i="1"/>
  <c r="DK51" i="1"/>
  <c r="DJ51" i="1"/>
  <c r="DL50" i="1"/>
  <c r="DK50" i="1"/>
  <c r="DJ50" i="1"/>
  <c r="DU48" i="1"/>
  <c r="DT48" i="1"/>
  <c r="DL48" i="1"/>
  <c r="DK48" i="1"/>
  <c r="DU47" i="1"/>
  <c r="DT47" i="1"/>
  <c r="DS47" i="1"/>
  <c r="DL47" i="1"/>
  <c r="DK47" i="1"/>
  <c r="DJ47" i="1"/>
  <c r="DL46" i="1"/>
  <c r="DK46" i="1"/>
  <c r="DJ46" i="1"/>
  <c r="DL45" i="1"/>
  <c r="DK45" i="1"/>
  <c r="DJ45" i="1"/>
  <c r="DM45" i="1" s="1"/>
  <c r="DL44" i="1"/>
  <c r="DK44" i="1"/>
  <c r="DJ44" i="1"/>
  <c r="DL43" i="1"/>
  <c r="DK43" i="1"/>
  <c r="DJ43" i="1"/>
  <c r="DL42" i="1"/>
  <c r="DK42" i="1"/>
  <c r="DJ42" i="1"/>
  <c r="DN42" i="1" s="1"/>
  <c r="DL41" i="1"/>
  <c r="DK41" i="1"/>
  <c r="DJ41" i="1"/>
  <c r="DL40" i="1"/>
  <c r="DK40" i="1"/>
  <c r="DJ40" i="1"/>
  <c r="DL38" i="1"/>
  <c r="DK38" i="1"/>
  <c r="DJ38" i="1"/>
  <c r="DL37" i="1"/>
  <c r="DK37" i="1"/>
  <c r="DJ37" i="1"/>
  <c r="DL36" i="1"/>
  <c r="DK36" i="1"/>
  <c r="DJ36" i="1"/>
  <c r="DL35" i="1"/>
  <c r="DK35" i="1"/>
  <c r="DJ35" i="1"/>
  <c r="DL34" i="1"/>
  <c r="DK34" i="1"/>
  <c r="DJ34" i="1"/>
  <c r="DN34" i="1" s="1"/>
  <c r="DP34" i="1" s="1"/>
  <c r="DL33" i="1"/>
  <c r="DK33" i="1"/>
  <c r="DJ33" i="1"/>
  <c r="DL32" i="1"/>
  <c r="DK32" i="1"/>
  <c r="DJ32" i="1"/>
  <c r="DU31" i="1"/>
  <c r="DT31" i="1"/>
  <c r="DS31" i="1"/>
  <c r="DL31" i="1"/>
  <c r="DK31" i="1"/>
  <c r="DJ31" i="1"/>
  <c r="DL30" i="1"/>
  <c r="DK30" i="1"/>
  <c r="DJ30" i="1"/>
  <c r="DN30" i="1" s="1"/>
  <c r="DP30" i="1" s="1"/>
  <c r="DL29" i="1"/>
  <c r="DK29" i="1"/>
  <c r="DJ29" i="1"/>
  <c r="DU28" i="1"/>
  <c r="DT28" i="1"/>
  <c r="DS28" i="1"/>
  <c r="DW28" i="1" s="1"/>
  <c r="DL28" i="1"/>
  <c r="DK28" i="1"/>
  <c r="DJ28" i="1"/>
  <c r="DU27" i="1"/>
  <c r="DT27" i="1"/>
  <c r="DS27" i="1"/>
  <c r="DL27" i="1"/>
  <c r="DK27" i="1"/>
  <c r="DJ27" i="1"/>
  <c r="DL26" i="1"/>
  <c r="DK26" i="1"/>
  <c r="DJ26" i="1"/>
  <c r="DU25" i="1"/>
  <c r="DT25" i="1"/>
  <c r="DS25" i="1"/>
  <c r="DL25" i="1"/>
  <c r="DK25" i="1"/>
  <c r="DJ25" i="1"/>
  <c r="DM25" i="1" s="1"/>
  <c r="DL24" i="1"/>
  <c r="DK24" i="1"/>
  <c r="DJ24" i="1"/>
  <c r="DL23" i="1"/>
  <c r="DK23" i="1"/>
  <c r="DJ23" i="1"/>
  <c r="DU22" i="1"/>
  <c r="DT22" i="1"/>
  <c r="DS22" i="1"/>
  <c r="DL22" i="1"/>
  <c r="DK22" i="1"/>
  <c r="DJ22" i="1"/>
  <c r="DL21" i="1"/>
  <c r="DK21" i="1"/>
  <c r="DJ21" i="1"/>
  <c r="DL20" i="1"/>
  <c r="DK20" i="1"/>
  <c r="DJ20" i="1"/>
  <c r="DU19" i="1"/>
  <c r="DT19" i="1"/>
  <c r="DS19" i="1"/>
  <c r="DL19" i="1"/>
  <c r="DK19" i="1"/>
  <c r="DJ19" i="1"/>
  <c r="DN19" i="1" s="1"/>
  <c r="DU18" i="1"/>
  <c r="DT18" i="1"/>
  <c r="DS18" i="1"/>
  <c r="DL18" i="1"/>
  <c r="DK18" i="1"/>
  <c r="DJ18" i="1"/>
  <c r="DU16" i="1"/>
  <c r="DT16" i="1"/>
  <c r="DS16" i="1"/>
  <c r="DL16" i="1"/>
  <c r="DK16" i="1"/>
  <c r="DJ16" i="1"/>
  <c r="DL14" i="1"/>
  <c r="DK14" i="1"/>
  <c r="DJ14" i="1"/>
  <c r="DN14" i="1" s="1"/>
  <c r="BG123" i="1"/>
  <c r="GH27" i="1" l="1"/>
  <c r="GH47" i="1"/>
  <c r="GH28" i="1"/>
  <c r="GH121" i="1"/>
  <c r="GH16" i="1"/>
  <c r="GG71" i="1"/>
  <c r="FY121" i="1"/>
  <c r="FY109" i="1"/>
  <c r="FY77" i="1"/>
  <c r="FY45" i="1"/>
  <c r="FY76" i="1"/>
  <c r="FY44" i="1"/>
  <c r="FY107" i="1"/>
  <c r="FX75" i="1"/>
  <c r="FX42" i="1"/>
  <c r="FY73" i="1"/>
  <c r="FY70" i="1"/>
  <c r="FX38" i="1"/>
  <c r="FX37" i="1"/>
  <c r="FX104" i="1"/>
  <c r="FX40" i="1"/>
  <c r="GH90" i="1"/>
  <c r="GH31" i="1"/>
  <c r="FX35" i="1"/>
  <c r="FY103" i="1"/>
  <c r="FX93" i="1"/>
  <c r="FX71" i="1"/>
  <c r="FY68" i="1"/>
  <c r="FT96" i="1"/>
  <c r="FS64" i="1"/>
  <c r="FT32" i="1"/>
  <c r="FT95" i="1"/>
  <c r="FT94" i="1"/>
  <c r="FT62" i="1"/>
  <c r="FT61" i="1"/>
  <c r="FS29" i="1"/>
  <c r="FT92" i="1"/>
  <c r="FS60" i="1"/>
  <c r="FT121" i="1"/>
  <c r="FT89" i="1"/>
  <c r="FT57" i="1"/>
  <c r="FT119" i="1"/>
  <c r="FT86" i="1"/>
  <c r="FT108" i="1"/>
  <c r="FS44" i="1"/>
  <c r="FT42" i="1"/>
  <c r="FT41" i="1"/>
  <c r="FT104" i="1"/>
  <c r="FT46" i="1"/>
  <c r="FT78" i="1"/>
  <c r="FT110" i="1"/>
  <c r="FS77" i="1"/>
  <c r="FS103" i="1"/>
  <c r="FT69" i="1"/>
  <c r="FS37" i="1"/>
  <c r="FT103" i="1"/>
  <c r="FY33" i="1"/>
  <c r="FX59" i="1"/>
  <c r="FY96" i="1"/>
  <c r="GH48" i="1"/>
  <c r="FY91" i="1"/>
  <c r="FT107" i="1"/>
  <c r="FX60" i="1"/>
  <c r="FY55" i="1"/>
  <c r="FS35" i="1"/>
  <c r="FT51" i="1"/>
  <c r="FT25" i="1"/>
  <c r="FY46" i="1"/>
  <c r="FX51" i="1"/>
  <c r="FY113" i="1"/>
  <c r="GH119" i="1"/>
  <c r="GH71" i="1"/>
  <c r="FX67" i="1"/>
  <c r="FY42" i="1"/>
  <c r="FT99" i="1"/>
  <c r="FT37" i="1"/>
  <c r="GH115" i="1"/>
  <c r="FY100" i="1"/>
  <c r="FS16" i="1"/>
  <c r="FT33" i="1"/>
  <c r="FT47" i="1"/>
  <c r="FS114" i="1"/>
  <c r="FS75" i="1"/>
  <c r="FT91" i="1"/>
  <c r="FT106" i="1"/>
  <c r="FY116" i="1"/>
  <c r="GG81" i="1"/>
  <c r="GH81" i="1"/>
  <c r="GG114" i="1"/>
  <c r="GH114" i="1"/>
  <c r="GG19" i="1"/>
  <c r="GH19" i="1"/>
  <c r="GG85" i="1"/>
  <c r="GH122" i="1"/>
  <c r="FY112" i="1"/>
  <c r="FY21" i="1"/>
  <c r="FX116" i="1"/>
  <c r="FS99" i="1"/>
  <c r="FY26" i="1"/>
  <c r="FT59" i="1"/>
  <c r="FT77" i="1"/>
  <c r="FX81" i="1"/>
  <c r="FS41" i="1"/>
  <c r="FS50" i="1"/>
  <c r="FY63" i="1"/>
  <c r="FX107" i="1"/>
  <c r="GH111" i="1"/>
  <c r="FX45" i="1"/>
  <c r="FS86" i="1"/>
  <c r="FS95" i="1"/>
  <c r="FY99" i="1"/>
  <c r="GG47" i="1"/>
  <c r="FX54" i="1"/>
  <c r="FT64" i="1"/>
  <c r="FX68" i="1"/>
  <c r="FS91" i="1"/>
  <c r="FX103" i="1"/>
  <c r="FX22" i="1"/>
  <c r="FX41" i="1"/>
  <c r="FX73" i="1"/>
  <c r="FS82" i="1"/>
  <c r="FY86" i="1"/>
  <c r="FT18" i="1"/>
  <c r="FS78" i="1"/>
  <c r="FY108" i="1"/>
  <c r="GG18" i="1"/>
  <c r="FT28" i="1"/>
  <c r="FY78" i="1"/>
  <c r="FT83" i="1"/>
  <c r="FY104" i="1"/>
  <c r="FY23" i="1"/>
  <c r="FS33" i="1"/>
  <c r="FY74" i="1"/>
  <c r="FS43" i="1"/>
  <c r="FY65" i="1"/>
  <c r="FT70" i="1"/>
  <c r="FX79" i="1"/>
  <c r="FS84" i="1"/>
  <c r="FT88" i="1"/>
  <c r="FY92" i="1"/>
  <c r="FY105" i="1"/>
  <c r="GH22" i="1"/>
  <c r="FT114" i="1"/>
  <c r="FS115" i="1"/>
  <c r="FT75" i="1"/>
  <c r="FY75" i="1"/>
  <c r="FY38" i="1"/>
  <c r="FY48" i="1"/>
  <c r="FS80" i="1"/>
  <c r="FS102" i="1"/>
  <c r="FS25" i="1"/>
  <c r="FT44" i="1"/>
  <c r="FY57" i="1"/>
  <c r="FY93" i="1"/>
  <c r="FT98" i="1"/>
  <c r="FY119" i="1"/>
  <c r="FS24" i="1"/>
  <c r="FX19" i="1"/>
  <c r="FY79" i="1"/>
  <c r="FX96" i="1"/>
  <c r="FY87" i="1"/>
  <c r="FT29" i="1"/>
  <c r="FS62" i="1"/>
  <c r="FX34" i="1"/>
  <c r="FT67" i="1"/>
  <c r="FS40" i="1"/>
  <c r="FY71" i="1"/>
  <c r="FS111" i="1"/>
  <c r="GH96" i="1"/>
  <c r="FX49" i="1"/>
  <c r="FT72" i="1"/>
  <c r="FT81" i="1"/>
  <c r="FS85" i="1"/>
  <c r="FT116" i="1"/>
  <c r="FY52" i="1"/>
  <c r="FX84" i="1"/>
  <c r="FY29" i="1"/>
  <c r="GG93" i="1"/>
  <c r="FS21" i="1"/>
  <c r="FX76" i="1"/>
  <c r="FY89" i="1"/>
  <c r="FS106" i="1"/>
  <c r="FT26" i="1"/>
  <c r="FX30" i="1"/>
  <c r="FS45" i="1"/>
  <c r="FY58" i="1"/>
  <c r="GH25" i="1"/>
  <c r="GG115" i="1"/>
  <c r="GG16" i="1"/>
  <c r="GG48" i="1"/>
  <c r="GG27" i="1"/>
  <c r="GH93" i="1"/>
  <c r="GG28" i="1"/>
  <c r="GG31" i="1"/>
  <c r="GG111" i="1"/>
  <c r="GH85" i="1"/>
  <c r="GG22" i="1"/>
  <c r="FY30" i="1"/>
  <c r="FY37" i="1"/>
  <c r="FT53" i="1"/>
  <c r="FS61" i="1"/>
  <c r="FS110" i="1"/>
  <c r="FT27" i="1"/>
  <c r="FS27" i="1"/>
  <c r="FS20" i="1"/>
  <c r="FS46" i="1"/>
  <c r="FY53" i="1"/>
  <c r="FX53" i="1"/>
  <c r="FS69" i="1"/>
  <c r="FY110" i="1"/>
  <c r="FX110" i="1"/>
  <c r="FX21" i="1"/>
  <c r="FS31" i="1"/>
  <c r="FT31" i="1"/>
  <c r="FT38" i="1"/>
  <c r="FS38" i="1"/>
  <c r="FY69" i="1"/>
  <c r="FX69" i="1"/>
  <c r="FT93" i="1"/>
  <c r="FS93" i="1"/>
  <c r="FT43" i="1"/>
  <c r="FS58" i="1"/>
  <c r="FT58" i="1"/>
  <c r="FY85" i="1"/>
  <c r="FX85" i="1"/>
  <c r="FX114" i="1"/>
  <c r="FY114" i="1"/>
  <c r="FT74" i="1"/>
  <c r="FS74" i="1"/>
  <c r="FT97" i="1"/>
  <c r="FS97" i="1"/>
  <c r="FT101" i="1"/>
  <c r="FS101" i="1"/>
  <c r="FY16" i="1"/>
  <c r="FX16" i="1"/>
  <c r="FX24" i="1"/>
  <c r="FY24" i="1"/>
  <c r="FY50" i="1"/>
  <c r="FX50" i="1"/>
  <c r="FS28" i="1"/>
  <c r="FS47" i="1"/>
  <c r="FS66" i="1"/>
  <c r="FT90" i="1"/>
  <c r="FS90" i="1"/>
  <c r="FT40" i="1"/>
  <c r="FX62" i="1"/>
  <c r="FX111" i="1"/>
  <c r="FT55" i="1"/>
  <c r="FS55" i="1"/>
  <c r="FS59" i="1"/>
  <c r="FX70" i="1"/>
  <c r="FY47" i="1"/>
  <c r="FT63" i="1"/>
  <c r="FS63" i="1"/>
  <c r="FX78" i="1"/>
  <c r="FS94" i="1"/>
  <c r="FT105" i="1"/>
  <c r="FS105" i="1"/>
  <c r="FT79" i="1"/>
  <c r="FS79" i="1"/>
  <c r="FY94" i="1"/>
  <c r="FX94" i="1"/>
  <c r="FX108" i="1"/>
  <c r="FX115" i="1"/>
  <c r="FY32" i="1"/>
  <c r="FX32" i="1"/>
  <c r="FY18" i="1"/>
  <c r="FX25" i="1"/>
  <c r="FY67" i="1"/>
  <c r="FS83" i="1"/>
  <c r="FT87" i="1"/>
  <c r="FS87" i="1"/>
  <c r="FY28" i="1"/>
  <c r="FX28" i="1"/>
  <c r="FT19" i="1"/>
  <c r="FS19" i="1"/>
  <c r="FT36" i="1"/>
  <c r="FX44" i="1"/>
  <c r="FY51" i="1"/>
  <c r="FY59" i="1"/>
  <c r="FY83" i="1"/>
  <c r="FY98" i="1"/>
  <c r="FX98" i="1"/>
  <c r="FS32" i="1"/>
  <c r="FY36" i="1"/>
  <c r="FX36" i="1"/>
  <c r="FT52" i="1"/>
  <c r="FS52" i="1"/>
  <c r="FT109" i="1"/>
  <c r="FS109" i="1"/>
  <c r="FX112" i="1"/>
  <c r="FT71" i="1"/>
  <c r="FS71" i="1"/>
  <c r="FS56" i="1"/>
  <c r="FY41" i="1"/>
  <c r="FY95" i="1"/>
  <c r="FY102" i="1"/>
  <c r="FX102" i="1"/>
  <c r="FT113" i="1"/>
  <c r="FS113" i="1"/>
  <c r="FT122" i="1"/>
  <c r="FS23" i="1"/>
  <c r="FT23" i="1"/>
  <c r="FX26" i="1"/>
  <c r="FX33" i="1"/>
  <c r="FT49" i="1"/>
  <c r="FS49" i="1"/>
  <c r="FY56" i="1"/>
  <c r="FX56" i="1"/>
  <c r="FS72" i="1"/>
  <c r="FT14" i="1"/>
  <c r="FS14" i="1"/>
  <c r="FY64" i="1"/>
  <c r="FX64" i="1"/>
  <c r="FY72" i="1"/>
  <c r="FX72" i="1"/>
  <c r="FS88" i="1"/>
  <c r="FX95" i="1"/>
  <c r="FX80" i="1"/>
  <c r="FY80" i="1"/>
  <c r="FY106" i="1"/>
  <c r="FX106" i="1"/>
  <c r="FY88" i="1"/>
  <c r="FX88" i="1"/>
  <c r="FS22" i="1"/>
  <c r="FS30" i="1"/>
  <c r="FY35" i="1"/>
  <c r="FS42" i="1"/>
  <c r="FT45" i="1"/>
  <c r="FT60" i="1"/>
  <c r="FX66" i="1"/>
  <c r="FT76" i="1"/>
  <c r="FX82" i="1"/>
  <c r="FS100" i="1"/>
  <c r="FS108" i="1"/>
  <c r="FS116" i="1"/>
  <c r="FX14" i="1"/>
  <c r="FX27" i="1"/>
  <c r="FS48" i="1"/>
  <c r="FS57" i="1"/>
  <c r="FS73" i="1"/>
  <c r="FS89" i="1"/>
  <c r="FS92" i="1"/>
  <c r="FX97" i="1"/>
  <c r="FX105" i="1"/>
  <c r="FX113" i="1"/>
  <c r="FS34" i="1"/>
  <c r="FX46" i="1"/>
  <c r="FX61" i="1"/>
  <c r="FX77" i="1"/>
  <c r="FX20" i="1"/>
  <c r="FX43" i="1"/>
  <c r="FS26" i="1"/>
  <c r="FY40" i="1"/>
  <c r="FX58" i="1"/>
  <c r="FT68" i="1"/>
  <c r="FX74" i="1"/>
  <c r="FT84" i="1"/>
  <c r="FX90" i="1"/>
  <c r="FS96" i="1"/>
  <c r="FS104" i="1"/>
  <c r="FS112" i="1"/>
  <c r="FX23" i="1"/>
  <c r="FX31" i="1"/>
  <c r="FS65" i="1"/>
  <c r="FS81" i="1"/>
  <c r="FX101" i="1"/>
  <c r="FX109" i="1"/>
  <c r="FK28" i="1"/>
  <c r="FK27" i="1"/>
  <c r="FF31" i="1"/>
  <c r="FG122" i="1"/>
  <c r="FG90" i="1"/>
  <c r="FG121" i="1"/>
  <c r="FG25" i="1"/>
  <c r="FK25" i="1" s="1"/>
  <c r="FG111" i="1"/>
  <c r="FK111" i="1" s="1"/>
  <c r="FA96" i="1"/>
  <c r="FB31" i="1"/>
  <c r="FB111" i="1"/>
  <c r="FB104" i="1"/>
  <c r="FB47" i="1"/>
  <c r="FB27" i="1"/>
  <c r="FF16" i="1"/>
  <c r="FG104" i="1"/>
  <c r="FK104" i="1" s="1"/>
  <c r="FG85" i="1"/>
  <c r="FF47" i="1"/>
  <c r="FB93" i="1"/>
  <c r="FF71" i="1"/>
  <c r="FG96" i="1"/>
  <c r="FK96" i="1" s="1"/>
  <c r="FB28" i="1"/>
  <c r="FG18" i="1"/>
  <c r="FK18" i="1" s="1"/>
  <c r="FF104" i="1"/>
  <c r="FG31" i="1"/>
  <c r="FK31" i="1" s="1"/>
  <c r="FF90" i="1"/>
  <c r="FA25" i="1"/>
  <c r="FA115" i="1"/>
  <c r="FG115" i="1"/>
  <c r="FK115" i="1" s="1"/>
  <c r="FG120" i="1"/>
  <c r="FA114" i="1"/>
  <c r="FG48" i="1"/>
  <c r="FK48" i="1" s="1"/>
  <c r="FG19" i="1"/>
  <c r="FK19" i="1" s="1"/>
  <c r="FF48" i="1"/>
  <c r="FF85" i="1"/>
  <c r="FF96" i="1"/>
  <c r="FA27" i="1"/>
  <c r="FA31" i="1"/>
  <c r="FF25" i="1"/>
  <c r="FF114" i="1"/>
  <c r="FA90" i="1"/>
  <c r="FA19" i="1"/>
  <c r="FA71" i="1"/>
  <c r="FA104" i="1"/>
  <c r="FG71" i="1"/>
  <c r="FA47" i="1"/>
  <c r="FF115" i="1"/>
  <c r="FA93" i="1"/>
  <c r="FA22" i="1"/>
  <c r="FG16" i="1"/>
  <c r="FG47" i="1"/>
  <c r="FK47" i="1" s="1"/>
  <c r="FG93" i="1"/>
  <c r="FK93" i="1" s="1"/>
  <c r="FF81" i="1"/>
  <c r="FA28" i="1"/>
  <c r="FF111" i="1"/>
  <c r="FA85" i="1"/>
  <c r="FB18" i="1"/>
  <c r="FF28" i="1"/>
  <c r="FB48" i="1"/>
  <c r="FB96" i="1"/>
  <c r="FA16" i="1"/>
  <c r="FF27" i="1"/>
  <c r="FA81" i="1"/>
  <c r="FA111" i="1"/>
  <c r="FF22" i="1"/>
  <c r="ES34" i="1"/>
  <c r="ES49" i="1"/>
  <c r="DN90" i="1"/>
  <c r="EJ18" i="1"/>
  <c r="EJ59" i="1"/>
  <c r="EI58" i="1"/>
  <c r="EJ122" i="1"/>
  <c r="EI24" i="1"/>
  <c r="EJ88" i="1"/>
  <c r="EN82" i="1"/>
  <c r="EJ79" i="1"/>
  <c r="EI87" i="1"/>
  <c r="EJ21" i="1"/>
  <c r="EO71" i="1"/>
  <c r="EN102" i="1"/>
  <c r="EJ34" i="1"/>
  <c r="EN93" i="1"/>
  <c r="EN35" i="1"/>
  <c r="EJ97" i="1"/>
  <c r="EI41" i="1"/>
  <c r="EO90" i="1"/>
  <c r="EN38" i="1"/>
  <c r="EO61" i="1"/>
  <c r="EO26" i="1"/>
  <c r="EN89" i="1"/>
  <c r="EO57" i="1"/>
  <c r="EO122" i="1"/>
  <c r="EO101" i="1"/>
  <c r="EO121" i="1"/>
  <c r="EN22" i="1"/>
  <c r="EN31" i="1"/>
  <c r="EO64" i="1"/>
  <c r="EO32" i="1"/>
  <c r="EN63" i="1"/>
  <c r="EO30" i="1"/>
  <c r="ES30" i="1" s="1"/>
  <c r="EN78" i="1"/>
  <c r="EO108" i="1"/>
  <c r="EO76" i="1"/>
  <c r="EO44" i="1"/>
  <c r="EO46" i="1"/>
  <c r="EO75" i="1"/>
  <c r="EN43" i="1"/>
  <c r="EO74" i="1"/>
  <c r="EO42" i="1"/>
  <c r="EN73" i="1"/>
  <c r="EO41" i="1"/>
  <c r="EO72" i="1"/>
  <c r="EO103" i="1"/>
  <c r="ES103" i="1" s="1"/>
  <c r="EN69" i="1"/>
  <c r="EN110" i="1"/>
  <c r="EJ32" i="1"/>
  <c r="EI29" i="1"/>
  <c r="EI89" i="1"/>
  <c r="EJ56" i="1"/>
  <c r="EJ119" i="1"/>
  <c r="EJ55" i="1"/>
  <c r="EJ23" i="1"/>
  <c r="EJ118" i="1"/>
  <c r="EI54" i="1"/>
  <c r="EJ77" i="1"/>
  <c r="EJ106" i="1"/>
  <c r="EJ74" i="1"/>
  <c r="EI73" i="1"/>
  <c r="EI110" i="1"/>
  <c r="EI78" i="1"/>
  <c r="EI44" i="1"/>
  <c r="EI107" i="1"/>
  <c r="EN24" i="1"/>
  <c r="EN40" i="1"/>
  <c r="EO66" i="1"/>
  <c r="EO98" i="1"/>
  <c r="EJ109" i="1"/>
  <c r="EJ114" i="1"/>
  <c r="EN87" i="1"/>
  <c r="EJ36" i="1"/>
  <c r="EJ52" i="1"/>
  <c r="EJ62" i="1"/>
  <c r="EO82" i="1"/>
  <c r="EN104" i="1"/>
  <c r="EN14" i="1"/>
  <c r="EJ101" i="1"/>
  <c r="EI59" i="1"/>
  <c r="EO96" i="1"/>
  <c r="EJ110" i="1"/>
  <c r="EO105" i="1"/>
  <c r="EI111" i="1"/>
  <c r="EN106" i="1"/>
  <c r="EN54" i="1"/>
  <c r="EO73" i="1"/>
  <c r="EI96" i="1"/>
  <c r="EJ54" i="1"/>
  <c r="EN33" i="1"/>
  <c r="EJ102" i="1"/>
  <c r="EO59" i="1"/>
  <c r="EO65" i="1"/>
  <c r="EJ108" i="1"/>
  <c r="EI113" i="1"/>
  <c r="EI26" i="1"/>
  <c r="EN62" i="1"/>
  <c r="EJ96" i="1"/>
  <c r="EO55" i="1"/>
  <c r="EI71" i="1"/>
  <c r="EJ76" i="1"/>
  <c r="EO91" i="1"/>
  <c r="EO106" i="1"/>
  <c r="EO20" i="1"/>
  <c r="EO33" i="1"/>
  <c r="EJ42" i="1"/>
  <c r="EO54" i="1"/>
  <c r="EI68" i="1"/>
  <c r="EO77" i="1"/>
  <c r="EO86" i="1"/>
  <c r="EJ91" i="1"/>
  <c r="EN96" i="1"/>
  <c r="EN105" i="1"/>
  <c r="EO114" i="1"/>
  <c r="EI21" i="1"/>
  <c r="EI51" i="1"/>
  <c r="EO63" i="1"/>
  <c r="EJ73" i="1"/>
  <c r="EN29" i="1"/>
  <c r="EO38" i="1"/>
  <c r="EN42" i="1"/>
  <c r="EO68" i="1"/>
  <c r="EI115" i="1"/>
  <c r="EO14" i="1"/>
  <c r="EI34" i="1"/>
  <c r="EI47" i="1"/>
  <c r="EI55" i="1"/>
  <c r="EJ69" i="1"/>
  <c r="EI92" i="1"/>
  <c r="EI97" i="1"/>
  <c r="EJ121" i="1"/>
  <c r="EJ22" i="1"/>
  <c r="EN47" i="1"/>
  <c r="EI79" i="1"/>
  <c r="EJ35" i="1"/>
  <c r="EJ70" i="1"/>
  <c r="EN65" i="1"/>
  <c r="EN55" i="1"/>
  <c r="EO43" i="1"/>
  <c r="EI56" i="1"/>
  <c r="EJ98" i="1"/>
  <c r="EO22" i="1"/>
  <c r="EO35" i="1"/>
  <c r="ES35" i="1" s="1"/>
  <c r="EI112" i="1"/>
  <c r="EO52" i="1"/>
  <c r="EI99" i="1"/>
  <c r="EJ26" i="1"/>
  <c r="EI65" i="1"/>
  <c r="EJ44" i="1"/>
  <c r="EJ111" i="1"/>
  <c r="EJ31" i="1"/>
  <c r="EI93" i="1"/>
  <c r="EN103" i="1"/>
  <c r="EJ89" i="1"/>
  <c r="EO40" i="1"/>
  <c r="EN61" i="1"/>
  <c r="EN99" i="1"/>
  <c r="EO89" i="1"/>
  <c r="EJ113" i="1"/>
  <c r="EJ38" i="1"/>
  <c r="EI52" i="1"/>
  <c r="EJ83" i="1"/>
  <c r="EJ16" i="1"/>
  <c r="EN26" i="1"/>
  <c r="EN79" i="1"/>
  <c r="EO31" i="1"/>
  <c r="EN44" i="1"/>
  <c r="EJ53" i="1"/>
  <c r="EI94" i="1"/>
  <c r="EJ85" i="1"/>
  <c r="EJ104" i="1"/>
  <c r="EJ24" i="1"/>
  <c r="EN32" i="1"/>
  <c r="EI62" i="1"/>
  <c r="EI67" i="1"/>
  <c r="EO85" i="1"/>
  <c r="EJ41" i="1"/>
  <c r="EO45" i="1"/>
  <c r="EO58" i="1"/>
  <c r="EO62" i="1"/>
  <c r="EO104" i="1"/>
  <c r="EO109" i="1"/>
  <c r="EJ107" i="1"/>
  <c r="EN60" i="1"/>
  <c r="EJ80" i="1"/>
  <c r="EN80" i="1"/>
  <c r="EJ28" i="1"/>
  <c r="EN83" i="1"/>
  <c r="EI76" i="1"/>
  <c r="EN36" i="1"/>
  <c r="EI45" i="1"/>
  <c r="EN28" i="1"/>
  <c r="EI37" i="1"/>
  <c r="EO67" i="1"/>
  <c r="EN72" i="1"/>
  <c r="DN83" i="1"/>
  <c r="DW111" i="1"/>
  <c r="DY111" i="1" s="1"/>
  <c r="DI39" i="1"/>
  <c r="DN18" i="1"/>
  <c r="DP18" i="1" s="1"/>
  <c r="ES18" i="1" s="1"/>
  <c r="DN71" i="1"/>
  <c r="DN99" i="1"/>
  <c r="DP99" i="1" s="1"/>
  <c r="DH78" i="1"/>
  <c r="DI46" i="1"/>
  <c r="DI110" i="1"/>
  <c r="DI74" i="1"/>
  <c r="DN35" i="1"/>
  <c r="DP35" i="1" s="1"/>
  <c r="DN56" i="1"/>
  <c r="DI59" i="1"/>
  <c r="DH90" i="1"/>
  <c r="DH57" i="1"/>
  <c r="DI25" i="1"/>
  <c r="DI72" i="1"/>
  <c r="DI104" i="1"/>
  <c r="DN58" i="1"/>
  <c r="DN122" i="1"/>
  <c r="DM90" i="1"/>
  <c r="DH20" i="1"/>
  <c r="DI49" i="1"/>
  <c r="DH48" i="1"/>
  <c r="DV25" i="1"/>
  <c r="EI116" i="1"/>
  <c r="EN77" i="1"/>
  <c r="EJ20" i="1"/>
  <c r="EJ45" i="1"/>
  <c r="EO81" i="1"/>
  <c r="EN81" i="1"/>
  <c r="EN57" i="1"/>
  <c r="EJ71" i="1"/>
  <c r="EN30" i="1"/>
  <c r="EO116" i="1"/>
  <c r="EN116" i="1"/>
  <c r="EN71" i="1"/>
  <c r="EI31" i="1"/>
  <c r="EN85" i="1"/>
  <c r="EO97" i="1"/>
  <c r="EN97" i="1"/>
  <c r="EJ43" i="1"/>
  <c r="EI43" i="1"/>
  <c r="EJ72" i="1"/>
  <c r="EI72" i="1"/>
  <c r="EI82" i="1"/>
  <c r="EN88" i="1"/>
  <c r="EN91" i="1"/>
  <c r="EI109" i="1"/>
  <c r="EN114" i="1"/>
  <c r="EN41" i="1"/>
  <c r="EI74" i="1"/>
  <c r="EN18" i="1"/>
  <c r="EJ58" i="1"/>
  <c r="EO21" i="1"/>
  <c r="EN21" i="1"/>
  <c r="EN51" i="1"/>
  <c r="EN58" i="1"/>
  <c r="EI69" i="1"/>
  <c r="EI106" i="1"/>
  <c r="EJ64" i="1"/>
  <c r="EO99" i="1"/>
  <c r="EI40" i="1"/>
  <c r="EJ40" i="1"/>
  <c r="EJ19" i="1"/>
  <c r="EI19" i="1"/>
  <c r="EI101" i="1"/>
  <c r="EO93" i="1"/>
  <c r="EJ66" i="1"/>
  <c r="EI66" i="1"/>
  <c r="EO94" i="1"/>
  <c r="EN94" i="1"/>
  <c r="EN109" i="1"/>
  <c r="EN25" i="1"/>
  <c r="EI50" i="1"/>
  <c r="EJ68" i="1"/>
  <c r="EI22" i="1"/>
  <c r="EO24" i="1"/>
  <c r="EN101" i="1"/>
  <c r="EO102" i="1"/>
  <c r="EN16" i="1"/>
  <c r="EI27" i="1"/>
  <c r="EI49" i="1"/>
  <c r="EJ63" i="1"/>
  <c r="EI63" i="1"/>
  <c r="EN76" i="1"/>
  <c r="EI86" i="1"/>
  <c r="EO92" i="1"/>
  <c r="EN92" i="1"/>
  <c r="EN98" i="1"/>
  <c r="EO112" i="1"/>
  <c r="EN112" i="1"/>
  <c r="EI61" i="1"/>
  <c r="EN34" i="1"/>
  <c r="EJ90" i="1"/>
  <c r="EI90" i="1"/>
  <c r="EI18" i="1"/>
  <c r="EN64" i="1"/>
  <c r="EI38" i="1"/>
  <c r="EI25" i="1"/>
  <c r="EN27" i="1"/>
  <c r="EN49" i="1"/>
  <c r="EO56" i="1"/>
  <c r="EN56" i="1"/>
  <c r="EJ67" i="1"/>
  <c r="EN70" i="1"/>
  <c r="EI77" i="1"/>
  <c r="EN86" i="1"/>
  <c r="EJ105" i="1"/>
  <c r="EI105" i="1"/>
  <c r="EO107" i="1"/>
  <c r="EN115" i="1"/>
  <c r="EO53" i="1"/>
  <c r="EN53" i="1"/>
  <c r="EN107" i="1"/>
  <c r="EN113" i="1"/>
  <c r="EJ100" i="1"/>
  <c r="EN108" i="1"/>
  <c r="EN111" i="1"/>
  <c r="EJ84" i="1"/>
  <c r="EI84" i="1"/>
  <c r="EI81" i="1"/>
  <c r="EI33" i="1"/>
  <c r="EI36" i="1"/>
  <c r="EI42" i="1"/>
  <c r="EJ78" i="1"/>
  <c r="EI14" i="1"/>
  <c r="EI23" i="1"/>
  <c r="EN45" i="1"/>
  <c r="EI48" i="1"/>
  <c r="EI85" i="1"/>
  <c r="EI114" i="1"/>
  <c r="EJ120" i="1"/>
  <c r="EN50" i="1"/>
  <c r="EO50" i="1"/>
  <c r="EN74" i="1"/>
  <c r="EN20" i="1"/>
  <c r="EI75" i="1"/>
  <c r="EJ75" i="1"/>
  <c r="EI88" i="1"/>
  <c r="EI91" i="1"/>
  <c r="EO23" i="1"/>
  <c r="EN23" i="1"/>
  <c r="EJ46" i="1"/>
  <c r="EI46" i="1"/>
  <c r="EI100" i="1"/>
  <c r="EI32" i="1"/>
  <c r="EO37" i="1"/>
  <c r="EN48" i="1"/>
  <c r="EJ60" i="1"/>
  <c r="EN66" i="1"/>
  <c r="EN75" i="1"/>
  <c r="EN84" i="1"/>
  <c r="EO100" i="1"/>
  <c r="EO69" i="1"/>
  <c r="EO78" i="1"/>
  <c r="EJ87" i="1"/>
  <c r="EJ103" i="1"/>
  <c r="EO110" i="1"/>
  <c r="EN19" i="1"/>
  <c r="EI30" i="1"/>
  <c r="EN46" i="1"/>
  <c r="EI57" i="1"/>
  <c r="EN90" i="1"/>
  <c r="EI108" i="1"/>
  <c r="DN16" i="1"/>
  <c r="DP16" i="1" s="1"/>
  <c r="ES16" i="1" s="1"/>
  <c r="DV27" i="1"/>
  <c r="DM54" i="1"/>
  <c r="DN62" i="1"/>
  <c r="DN70" i="1"/>
  <c r="DM91" i="1"/>
  <c r="DM98" i="1"/>
  <c r="DN105" i="1"/>
  <c r="DP105" i="1" s="1"/>
  <c r="DM57" i="1"/>
  <c r="DM26" i="1"/>
  <c r="DM46" i="1"/>
  <c r="DM48" i="1"/>
  <c r="DN49" i="1"/>
  <c r="DP49" i="1" s="1"/>
  <c r="DW22" i="1"/>
  <c r="DY22" i="1" s="1"/>
  <c r="DW27" i="1"/>
  <c r="DY27" i="1" s="1"/>
  <c r="DV31" i="1"/>
  <c r="DN82" i="1"/>
  <c r="DM111" i="1"/>
  <c r="DM85" i="1"/>
  <c r="DN79" i="1"/>
  <c r="DW48" i="1"/>
  <c r="DY48" i="1" s="1"/>
  <c r="DV18" i="1"/>
  <c r="DN24" i="1"/>
  <c r="DP24" i="1" s="1"/>
  <c r="DM51" i="1"/>
  <c r="DN59" i="1"/>
  <c r="DM74" i="1"/>
  <c r="DV81" i="1"/>
  <c r="DN88" i="1"/>
  <c r="DN103" i="1"/>
  <c r="DP103" i="1" s="1"/>
  <c r="DN110" i="1"/>
  <c r="DP110" i="1" s="1"/>
  <c r="DM49" i="1"/>
  <c r="DN96" i="1"/>
  <c r="DP96" i="1" s="1"/>
  <c r="DI70" i="1"/>
  <c r="DI38" i="1"/>
  <c r="DV19" i="1"/>
  <c r="DN32" i="1"/>
  <c r="DN52" i="1"/>
  <c r="DN60" i="1"/>
  <c r="DM68" i="1"/>
  <c r="DM72" i="1"/>
  <c r="DN80" i="1"/>
  <c r="DN86" i="1"/>
  <c r="DW93" i="1"/>
  <c r="DN101" i="1"/>
  <c r="DN108" i="1"/>
  <c r="DW114" i="1"/>
  <c r="DH102" i="1"/>
  <c r="DI69" i="1"/>
  <c r="DH49" i="1"/>
  <c r="DI65" i="1"/>
  <c r="DI33" i="1"/>
  <c r="DH112" i="1"/>
  <c r="DN113" i="1"/>
  <c r="DP113" i="1" s="1"/>
  <c r="ES113" i="1" s="1"/>
  <c r="DM119" i="1"/>
  <c r="DI100" i="1"/>
  <c r="DI67" i="1"/>
  <c r="DY104" i="1"/>
  <c r="DI98" i="1"/>
  <c r="DI101" i="1"/>
  <c r="DI36" i="1"/>
  <c r="DN33" i="1"/>
  <c r="DN73" i="1"/>
  <c r="DN81" i="1"/>
  <c r="DM87" i="1"/>
  <c r="DN102" i="1"/>
  <c r="DM109" i="1"/>
  <c r="DI99" i="1"/>
  <c r="DI66" i="1"/>
  <c r="DI34" i="1"/>
  <c r="DY28" i="1"/>
  <c r="DP19" i="1"/>
  <c r="ES19" i="1" s="1"/>
  <c r="DM118" i="1"/>
  <c r="DN77" i="1"/>
  <c r="DN111" i="1"/>
  <c r="DV22" i="1"/>
  <c r="DN68" i="1"/>
  <c r="DI87" i="1"/>
  <c r="DH23" i="1"/>
  <c r="DI118" i="1"/>
  <c r="DI86" i="1"/>
  <c r="DI54" i="1"/>
  <c r="DI22" i="1"/>
  <c r="DI53" i="1"/>
  <c r="DH31" i="1"/>
  <c r="DI116" i="1"/>
  <c r="DH84" i="1"/>
  <c r="DI94" i="1"/>
  <c r="DI115" i="1"/>
  <c r="DH29" i="1"/>
  <c r="DH82" i="1"/>
  <c r="DI50" i="1"/>
  <c r="DI18" i="1"/>
  <c r="DI113" i="1"/>
  <c r="DI81" i="1"/>
  <c r="DI16" i="1"/>
  <c r="DM24" i="1"/>
  <c r="DI112" i="1"/>
  <c r="DI80" i="1"/>
  <c r="DI111" i="1"/>
  <c r="DI79" i="1"/>
  <c r="DI47" i="1"/>
  <c r="DI90" i="1"/>
  <c r="DM83" i="1"/>
  <c r="DI97" i="1"/>
  <c r="DN21" i="1"/>
  <c r="DM66" i="1"/>
  <c r="DN74" i="1"/>
  <c r="DW122" i="1"/>
  <c r="DN63" i="1"/>
  <c r="DM22" i="1"/>
  <c r="DN28" i="1"/>
  <c r="DN47" i="1"/>
  <c r="DN67" i="1"/>
  <c r="DI14" i="1"/>
  <c r="DM63" i="1"/>
  <c r="DM38" i="1"/>
  <c r="DW19" i="1"/>
  <c r="DI57" i="1"/>
  <c r="DN107" i="1"/>
  <c r="DN26" i="1"/>
  <c r="DV71" i="1"/>
  <c r="DM64" i="1"/>
  <c r="DI27" i="1"/>
  <c r="DM99" i="1"/>
  <c r="DN72" i="1"/>
  <c r="DH100" i="1"/>
  <c r="DH33" i="1"/>
  <c r="DM73" i="1"/>
  <c r="DI85" i="1"/>
  <c r="DM108" i="1"/>
  <c r="DH101" i="1"/>
  <c r="DN22" i="1"/>
  <c r="DH34" i="1"/>
  <c r="DI102" i="1"/>
  <c r="DN85" i="1"/>
  <c r="DN114" i="1"/>
  <c r="DN41" i="1"/>
  <c r="DN66" i="1"/>
  <c r="DM115" i="1"/>
  <c r="DW121" i="1"/>
  <c r="DM44" i="1"/>
  <c r="DN51" i="1"/>
  <c r="DN109" i="1"/>
  <c r="DN112" i="1"/>
  <c r="DN91" i="1"/>
  <c r="DI121" i="1"/>
  <c r="DW120" i="1"/>
  <c r="DM23" i="1"/>
  <c r="DN116" i="1"/>
  <c r="DN25" i="1"/>
  <c r="DN98" i="1"/>
  <c r="DW31" i="1"/>
  <c r="DN120" i="1"/>
  <c r="DI120" i="1"/>
  <c r="DN87" i="1"/>
  <c r="DH59" i="1"/>
  <c r="DW81" i="1"/>
  <c r="DY81" i="1" s="1"/>
  <c r="DI19" i="1"/>
  <c r="DH97" i="1"/>
  <c r="DN45" i="1"/>
  <c r="DN65" i="1"/>
  <c r="DN93" i="1"/>
  <c r="DI21" i="1"/>
  <c r="DH51" i="1"/>
  <c r="DI84" i="1"/>
  <c r="DH111" i="1"/>
  <c r="DI75" i="1"/>
  <c r="DH43" i="1"/>
  <c r="DI106" i="1"/>
  <c r="DM53" i="1"/>
  <c r="DI73" i="1"/>
  <c r="DI41" i="1"/>
  <c r="DW18" i="1"/>
  <c r="DM29" i="1"/>
  <c r="DN37" i="1"/>
  <c r="DN46" i="1"/>
  <c r="DM77" i="1"/>
  <c r="DN97" i="1"/>
  <c r="DI103" i="1"/>
  <c r="DI37" i="1"/>
  <c r="DH36" i="1"/>
  <c r="DI96" i="1"/>
  <c r="DH32" i="1"/>
  <c r="DI62" i="1"/>
  <c r="DI61" i="1"/>
  <c r="DI122" i="1"/>
  <c r="DH75" i="1"/>
  <c r="DI89" i="1"/>
  <c r="DI56" i="1"/>
  <c r="DH19" i="1"/>
  <c r="DI64" i="1"/>
  <c r="DH94" i="1"/>
  <c r="DI93" i="1"/>
  <c r="DI29" i="1"/>
  <c r="DI92" i="1"/>
  <c r="DI58" i="1"/>
  <c r="DI88" i="1"/>
  <c r="DI119" i="1"/>
  <c r="DI76" i="1"/>
  <c r="DI44" i="1"/>
  <c r="DH41" i="1"/>
  <c r="DI109" i="1"/>
  <c r="DI105" i="1"/>
  <c r="DH40" i="1"/>
  <c r="DI82" i="1"/>
  <c r="DH18" i="1"/>
  <c r="DH44" i="1"/>
  <c r="DH79" i="1"/>
  <c r="DH30" i="1"/>
  <c r="DH81" i="1"/>
  <c r="DH62" i="1"/>
  <c r="DI107" i="1"/>
  <c r="DH16" i="1"/>
  <c r="DH47" i="1"/>
  <c r="DN36" i="1"/>
  <c r="DM36" i="1"/>
  <c r="DV85" i="1"/>
  <c r="DW85" i="1"/>
  <c r="DI35" i="1"/>
  <c r="DH35" i="1"/>
  <c r="DM41" i="1"/>
  <c r="DN84" i="1"/>
  <c r="DM84" i="1"/>
  <c r="DM93" i="1"/>
  <c r="DH56" i="1"/>
  <c r="DM59" i="1"/>
  <c r="DM70" i="1"/>
  <c r="DM96" i="1"/>
  <c r="DH99" i="1"/>
  <c r="DH105" i="1"/>
  <c r="DM114" i="1"/>
  <c r="DM16" i="1"/>
  <c r="DH27" i="1"/>
  <c r="DI42" i="1"/>
  <c r="DH42" i="1"/>
  <c r="DI48" i="1"/>
  <c r="DH67" i="1"/>
  <c r="DM19" i="1"/>
  <c r="DN38" i="1"/>
  <c r="DI71" i="1"/>
  <c r="DH71" i="1"/>
  <c r="DM81" i="1"/>
  <c r="DV90" i="1"/>
  <c r="DM102" i="1"/>
  <c r="DN27" i="1"/>
  <c r="DM27" i="1"/>
  <c r="DI32" i="1"/>
  <c r="DI91" i="1"/>
  <c r="DH91" i="1"/>
  <c r="DW96" i="1"/>
  <c r="DV96" i="1"/>
  <c r="DW16" i="1"/>
  <c r="DY16" i="1" s="1"/>
  <c r="DV16" i="1"/>
  <c r="DH25" i="1"/>
  <c r="DM56" i="1"/>
  <c r="DI78" i="1"/>
  <c r="DH85" i="1"/>
  <c r="DN29" i="1"/>
  <c r="DH46" i="1"/>
  <c r="DN48" i="1"/>
  <c r="DM67" i="1"/>
  <c r="DN78" i="1"/>
  <c r="DM78" i="1"/>
  <c r="DH109" i="1"/>
  <c r="DI52" i="1"/>
  <c r="DH52" i="1"/>
  <c r="DM116" i="1"/>
  <c r="DI60" i="1"/>
  <c r="DH60" i="1"/>
  <c r="DM42" i="1"/>
  <c r="DH53" i="1"/>
  <c r="DH64" i="1"/>
  <c r="DV114" i="1"/>
  <c r="DM60" i="1"/>
  <c r="DI68" i="1"/>
  <c r="DH68" i="1"/>
  <c r="DH88" i="1"/>
  <c r="DH106" i="1"/>
  <c r="DI30" i="1"/>
  <c r="DN53" i="1"/>
  <c r="DN64" i="1"/>
  <c r="DH103" i="1"/>
  <c r="DN94" i="1"/>
  <c r="DM94" i="1"/>
  <c r="DN121" i="1"/>
  <c r="DM121" i="1"/>
  <c r="DH61" i="1"/>
  <c r="DM112" i="1"/>
  <c r="DW118" i="1"/>
  <c r="DI43" i="1"/>
  <c r="DN75" i="1"/>
  <c r="DM75" i="1"/>
  <c r="DI28" i="1"/>
  <c r="DH28" i="1"/>
  <c r="DN57" i="1"/>
  <c r="DH107" i="1"/>
  <c r="DI20" i="1"/>
  <c r="DM61" i="1"/>
  <c r="DN61" i="1"/>
  <c r="DM97" i="1"/>
  <c r="DM79" i="1"/>
  <c r="DN106" i="1"/>
  <c r="DM106" i="1"/>
  <c r="DN118" i="1"/>
  <c r="DM18" i="1"/>
  <c r="DI23" i="1"/>
  <c r="DM33" i="1"/>
  <c r="DH54" i="1"/>
  <c r="DH72" i="1"/>
  <c r="DM82" i="1"/>
  <c r="DH92" i="1"/>
  <c r="DH110" i="1"/>
  <c r="DW25" i="1"/>
  <c r="DN115" i="1"/>
  <c r="DI40" i="1"/>
  <c r="DM107" i="1"/>
  <c r="DN100" i="1"/>
  <c r="DM100" i="1"/>
  <c r="DH50" i="1"/>
  <c r="DN50" i="1"/>
  <c r="DM50" i="1"/>
  <c r="DH104" i="1"/>
  <c r="DN92" i="1"/>
  <c r="DM92" i="1"/>
  <c r="DH14" i="1"/>
  <c r="DM65" i="1"/>
  <c r="DN23" i="1"/>
  <c r="DI31" i="1"/>
  <c r="DN69" i="1"/>
  <c r="DM69" i="1"/>
  <c r="DH89" i="1"/>
  <c r="DM110" i="1"/>
  <c r="DN54" i="1"/>
  <c r="DM37" i="1"/>
  <c r="DI51" i="1"/>
  <c r="DH66" i="1"/>
  <c r="DM76" i="1"/>
  <c r="DM101" i="1"/>
  <c r="DN119" i="1"/>
  <c r="DH73" i="1"/>
  <c r="DV104" i="1"/>
  <c r="DM21" i="1"/>
  <c r="DV28" i="1"/>
  <c r="DN44" i="1"/>
  <c r="DM62" i="1"/>
  <c r="DH77" i="1"/>
  <c r="DI77" i="1"/>
  <c r="DH87" i="1"/>
  <c r="DH93" i="1"/>
  <c r="DI114" i="1"/>
  <c r="DH114" i="1"/>
  <c r="DH116" i="1"/>
  <c r="DM34" i="1"/>
  <c r="DI45" i="1"/>
  <c r="DH45" i="1"/>
  <c r="DH70" i="1"/>
  <c r="DM43" i="1"/>
  <c r="DN43" i="1"/>
  <c r="DN20" i="1"/>
  <c r="DM20" i="1"/>
  <c r="DI83" i="1"/>
  <c r="DH83" i="1"/>
  <c r="DH37" i="1"/>
  <c r="DH58" i="1"/>
  <c r="DH69" i="1"/>
  <c r="DH76" i="1"/>
  <c r="DN104" i="1"/>
  <c r="DM104" i="1"/>
  <c r="DH26" i="1"/>
  <c r="DI26" i="1"/>
  <c r="DM40" i="1"/>
  <c r="DN40" i="1"/>
  <c r="DM47" i="1"/>
  <c r="DW115" i="1"/>
  <c r="DV115" i="1"/>
  <c r="DH21" i="1"/>
  <c r="DM86" i="1"/>
  <c r="DN31" i="1"/>
  <c r="DM31" i="1"/>
  <c r="DH80" i="1"/>
  <c r="DM113" i="1"/>
  <c r="DI55" i="1"/>
  <c r="DH55" i="1"/>
  <c r="DN89" i="1"/>
  <c r="DM89" i="1"/>
  <c r="DM14" i="1"/>
  <c r="DI24" i="1"/>
  <c r="DH24" i="1"/>
  <c r="DW47" i="1"/>
  <c r="DV47" i="1"/>
  <c r="DI108" i="1"/>
  <c r="DH108" i="1"/>
  <c r="DI63" i="1"/>
  <c r="DH63" i="1"/>
  <c r="DV111" i="1"/>
  <c r="DH22" i="1"/>
  <c r="DM32" i="1"/>
  <c r="DM58" i="1"/>
  <c r="DH74" i="1"/>
  <c r="DM88" i="1"/>
  <c r="DH98" i="1"/>
  <c r="DM105" i="1"/>
  <c r="DM30" i="1"/>
  <c r="DH38" i="1"/>
  <c r="DH65" i="1"/>
  <c r="DM80" i="1"/>
  <c r="DH96" i="1"/>
  <c r="DM103" i="1"/>
  <c r="DH115" i="1"/>
  <c r="DM120" i="1"/>
  <c r="DM28" i="1"/>
  <c r="DM35" i="1"/>
  <c r="DV48" i="1"/>
  <c r="DM52" i="1"/>
  <c r="DM55" i="1"/>
  <c r="DM71" i="1"/>
  <c r="DH86" i="1"/>
  <c r="DV93" i="1"/>
  <c r="DH113" i="1"/>
  <c r="CT90" i="1"/>
  <c r="CS90" i="1"/>
  <c r="CR90" i="1"/>
  <c r="CU90" i="1" s="1"/>
  <c r="CO18" i="1"/>
  <c r="CO19" i="1"/>
  <c r="CO22" i="1"/>
  <c r="CO25" i="1"/>
  <c r="CO27" i="1"/>
  <c r="CO28" i="1"/>
  <c r="CO31" i="1"/>
  <c r="CO47" i="1"/>
  <c r="CO48" i="1"/>
  <c r="CO71" i="1"/>
  <c r="CO81" i="1"/>
  <c r="CO85" i="1"/>
  <c r="CO90" i="1"/>
  <c r="CO93" i="1"/>
  <c r="CO96" i="1"/>
  <c r="CO104" i="1"/>
  <c r="CO111" i="1"/>
  <c r="CO114" i="1"/>
  <c r="CO115" i="1"/>
  <c r="CO118" i="1"/>
  <c r="CO119" i="1"/>
  <c r="CO120" i="1"/>
  <c r="CO121" i="1"/>
  <c r="CO122" i="1"/>
  <c r="CN18" i="1"/>
  <c r="CQ18" i="1" s="1"/>
  <c r="CN19" i="1"/>
  <c r="CN22" i="1"/>
  <c r="CN25" i="1"/>
  <c r="CN27" i="1"/>
  <c r="CN28" i="1"/>
  <c r="CN31" i="1"/>
  <c r="CN47" i="1"/>
  <c r="CN48" i="1"/>
  <c r="CN71" i="1"/>
  <c r="CN81" i="1"/>
  <c r="CN85" i="1"/>
  <c r="CN90" i="1"/>
  <c r="CN93" i="1"/>
  <c r="CN96" i="1"/>
  <c r="CN104" i="1"/>
  <c r="CN111" i="1"/>
  <c r="CN114" i="1"/>
  <c r="CN115" i="1"/>
  <c r="CN118" i="1"/>
  <c r="CN119" i="1"/>
  <c r="CN120" i="1"/>
  <c r="CN121" i="1"/>
  <c r="CN122" i="1"/>
  <c r="CM18" i="1"/>
  <c r="CM19" i="1"/>
  <c r="CM22" i="1"/>
  <c r="CM25" i="1"/>
  <c r="CM27" i="1"/>
  <c r="CM28" i="1"/>
  <c r="CM31" i="1"/>
  <c r="CM47" i="1"/>
  <c r="CM48" i="1"/>
  <c r="CQ48" i="1" s="1"/>
  <c r="CM71" i="1"/>
  <c r="CP71" i="1" s="1"/>
  <c r="CM81" i="1"/>
  <c r="CM85" i="1"/>
  <c r="CM90" i="1"/>
  <c r="CQ90" i="1" s="1"/>
  <c r="CM93" i="1"/>
  <c r="CM96" i="1"/>
  <c r="CM104" i="1"/>
  <c r="CM111" i="1"/>
  <c r="CM114" i="1"/>
  <c r="CM115" i="1"/>
  <c r="CM118" i="1"/>
  <c r="CM119" i="1"/>
  <c r="CM120" i="1"/>
  <c r="CM121" i="1"/>
  <c r="CM122" i="1"/>
  <c r="CO16" i="1"/>
  <c r="CN16" i="1"/>
  <c r="CM16" i="1"/>
  <c r="CT122" i="1"/>
  <c r="CS122" i="1"/>
  <c r="CR122" i="1"/>
  <c r="CT121" i="1"/>
  <c r="CS121" i="1"/>
  <c r="CR121" i="1"/>
  <c r="CV121" i="1" s="1"/>
  <c r="CT120" i="1"/>
  <c r="CS120" i="1"/>
  <c r="CR120" i="1"/>
  <c r="CT119" i="1"/>
  <c r="CS119" i="1"/>
  <c r="CR119" i="1"/>
  <c r="CT118" i="1"/>
  <c r="CS118" i="1"/>
  <c r="CR118" i="1"/>
  <c r="CV118" i="1" s="1"/>
  <c r="CT115" i="1"/>
  <c r="CS115" i="1"/>
  <c r="CR115" i="1"/>
  <c r="CT114" i="1"/>
  <c r="CS114" i="1"/>
  <c r="CR114" i="1"/>
  <c r="CT111" i="1"/>
  <c r="CS111" i="1"/>
  <c r="CR111" i="1"/>
  <c r="CT104" i="1"/>
  <c r="CS104" i="1"/>
  <c r="CR104" i="1"/>
  <c r="CT96" i="1"/>
  <c r="CS96" i="1"/>
  <c r="CR96" i="1"/>
  <c r="CV96" i="1" s="1"/>
  <c r="CX96" i="1" s="1"/>
  <c r="CT93" i="1"/>
  <c r="CS93" i="1"/>
  <c r="CR93" i="1"/>
  <c r="CT85" i="1"/>
  <c r="CS85" i="1"/>
  <c r="CR85" i="1"/>
  <c r="CT81" i="1"/>
  <c r="CS81" i="1"/>
  <c r="CR81" i="1"/>
  <c r="CT71" i="1"/>
  <c r="CS71" i="1"/>
  <c r="CR71" i="1"/>
  <c r="CT48" i="1"/>
  <c r="CS48" i="1"/>
  <c r="CR48" i="1"/>
  <c r="CV48" i="1" s="1"/>
  <c r="CX48" i="1" s="1"/>
  <c r="CT47" i="1"/>
  <c r="CS47" i="1"/>
  <c r="CR47" i="1"/>
  <c r="CT31" i="1"/>
  <c r="CS31" i="1"/>
  <c r="CR31" i="1"/>
  <c r="CT28" i="1"/>
  <c r="CS28" i="1"/>
  <c r="CR28" i="1"/>
  <c r="CT27" i="1"/>
  <c r="CS27" i="1"/>
  <c r="CR27" i="1"/>
  <c r="CT25" i="1"/>
  <c r="CS25" i="1"/>
  <c r="CR25" i="1"/>
  <c r="CT22" i="1"/>
  <c r="CS22" i="1"/>
  <c r="CR22" i="1"/>
  <c r="CV22" i="1" s="1"/>
  <c r="CX22" i="1" s="1"/>
  <c r="CT19" i="1"/>
  <c r="CS19" i="1"/>
  <c r="CR19" i="1"/>
  <c r="CT18" i="1"/>
  <c r="CS18" i="1"/>
  <c r="CR18" i="1"/>
  <c r="CV18" i="1" s="1"/>
  <c r="CX18" i="1" s="1"/>
  <c r="CT16" i="1"/>
  <c r="CS16" i="1"/>
  <c r="CR16" i="1"/>
  <c r="CA90" i="1"/>
  <c r="CB90" i="1"/>
  <c r="BZ90" i="1"/>
  <c r="GG90" i="1" l="1"/>
  <c r="GG96" i="1"/>
  <c r="GH104" i="1"/>
  <c r="GL123" i="1" s="1"/>
  <c r="GG104" i="1"/>
  <c r="GC123" i="1"/>
  <c r="GA123" i="1"/>
  <c r="FI123" i="1"/>
  <c r="FK16" i="1"/>
  <c r="FK123" i="1" s="1"/>
  <c r="ES22" i="1"/>
  <c r="ES99" i="1"/>
  <c r="CQ19" i="1"/>
  <c r="ES116" i="1"/>
  <c r="CV28" i="1"/>
  <c r="CX28" i="1" s="1"/>
  <c r="EA28" i="1" s="1"/>
  <c r="CQ111" i="1"/>
  <c r="ES106" i="1"/>
  <c r="ES110" i="1"/>
  <c r="ES112" i="1"/>
  <c r="ES92" i="1"/>
  <c r="ES21" i="1"/>
  <c r="ES40" i="1"/>
  <c r="CU114" i="1"/>
  <c r="CP104" i="1"/>
  <c r="CP90" i="1"/>
  <c r="ES23" i="1"/>
  <c r="ES105" i="1"/>
  <c r="ES91" i="1"/>
  <c r="CQ119" i="1"/>
  <c r="CQ118" i="1"/>
  <c r="ES24" i="1"/>
  <c r="ES96" i="1"/>
  <c r="EQ123" i="1"/>
  <c r="CD90" i="1"/>
  <c r="CV119" i="1"/>
  <c r="CV19" i="1"/>
  <c r="CX19" i="1" s="1"/>
  <c r="CV115" i="1"/>
  <c r="CX115" i="1" s="1"/>
  <c r="CV90" i="1"/>
  <c r="CV111" i="1"/>
  <c r="CX111" i="1" s="1"/>
  <c r="EA111" i="1" s="1"/>
  <c r="CV31" i="1"/>
  <c r="CX31" i="1" s="1"/>
  <c r="CU104" i="1"/>
  <c r="CV122" i="1"/>
  <c r="EA22" i="1"/>
  <c r="CU16" i="1"/>
  <c r="CV120" i="1"/>
  <c r="DP104" i="1"/>
  <c r="ES104" i="1" s="1"/>
  <c r="DP23" i="1"/>
  <c r="DP97" i="1"/>
  <c r="ES97" i="1" s="1"/>
  <c r="DP93" i="1"/>
  <c r="ES93" i="1" s="1"/>
  <c r="DP33" i="1"/>
  <c r="ES33" i="1" s="1"/>
  <c r="DP101" i="1"/>
  <c r="ES101" i="1" s="1"/>
  <c r="CQ115" i="1"/>
  <c r="CQ22" i="1"/>
  <c r="DY115" i="1"/>
  <c r="EA115" i="1" s="1"/>
  <c r="DP106" i="1"/>
  <c r="DP91" i="1"/>
  <c r="DP111" i="1"/>
  <c r="ES111" i="1" s="1"/>
  <c r="DY93" i="1"/>
  <c r="CP114" i="1"/>
  <c r="DY47" i="1"/>
  <c r="DP100" i="1"/>
  <c r="ES100" i="1" s="1"/>
  <c r="DP38" i="1"/>
  <c r="ES38" i="1" s="1"/>
  <c r="DP36" i="1"/>
  <c r="ES36" i="1" s="1"/>
  <c r="DP46" i="1"/>
  <c r="ES46" i="1" s="1"/>
  <c r="DY31" i="1"/>
  <c r="DP112" i="1"/>
  <c r="DP114" i="1"/>
  <c r="ES114" i="1" s="1"/>
  <c r="DP21" i="1"/>
  <c r="DP40" i="1"/>
  <c r="DP48" i="1"/>
  <c r="ES48" i="1" s="1"/>
  <c r="DP37" i="1"/>
  <c r="ES37" i="1" s="1"/>
  <c r="DP98" i="1"/>
  <c r="ES98" i="1" s="1"/>
  <c r="DP109" i="1"/>
  <c r="ES109" i="1" s="1"/>
  <c r="DP26" i="1"/>
  <c r="ES26" i="1" s="1"/>
  <c r="DP47" i="1"/>
  <c r="ES47" i="1" s="1"/>
  <c r="CQ122" i="1"/>
  <c r="DP92" i="1"/>
  <c r="DP94" i="1"/>
  <c r="ES94" i="1" s="1"/>
  <c r="DP27" i="1"/>
  <c r="ES27" i="1" s="1"/>
  <c r="DP25" i="1"/>
  <c r="ES25" i="1" s="1"/>
  <c r="DP107" i="1"/>
  <c r="ES107" i="1" s="1"/>
  <c r="DP28" i="1"/>
  <c r="ES28" i="1" s="1"/>
  <c r="DP102" i="1"/>
  <c r="ES102" i="1" s="1"/>
  <c r="CC90" i="1"/>
  <c r="CQ121" i="1"/>
  <c r="CQ31" i="1"/>
  <c r="DP31" i="1"/>
  <c r="ES31" i="1" s="1"/>
  <c r="DP115" i="1"/>
  <c r="ES115" i="1" s="1"/>
  <c r="DP29" i="1"/>
  <c r="ES29" i="1" s="1"/>
  <c r="DY18" i="1"/>
  <c r="EA18" i="1" s="1"/>
  <c r="DP116" i="1"/>
  <c r="EA48" i="1"/>
  <c r="CQ120" i="1"/>
  <c r="CP93" i="1"/>
  <c r="DY25" i="1"/>
  <c r="DP22" i="1"/>
  <c r="DY19" i="1"/>
  <c r="DY114" i="1"/>
  <c r="CV27" i="1"/>
  <c r="CX27" i="1" s="1"/>
  <c r="CU93" i="1"/>
  <c r="DP53" i="1"/>
  <c r="ES53" i="1" s="1"/>
  <c r="DY96" i="1"/>
  <c r="EA96" i="1" s="1"/>
  <c r="DP108" i="1"/>
  <c r="ES108" i="1" s="1"/>
  <c r="CP96" i="1"/>
  <c r="CP28" i="1"/>
  <c r="CQ27" i="1"/>
  <c r="CQ104" i="1"/>
  <c r="CP25" i="1"/>
  <c r="CV71" i="1"/>
  <c r="CV104" i="1"/>
  <c r="CX104" i="1" s="1"/>
  <c r="CV47" i="1"/>
  <c r="CX47" i="1" s="1"/>
  <c r="CU25" i="1"/>
  <c r="CV16" i="1"/>
  <c r="CX16" i="1" s="1"/>
  <c r="CV25" i="1"/>
  <c r="CX25" i="1" s="1"/>
  <c r="CP18" i="1"/>
  <c r="CP27" i="1"/>
  <c r="CU111" i="1"/>
  <c r="CU27" i="1"/>
  <c r="CQ114" i="1"/>
  <c r="CU71" i="1"/>
  <c r="CQ93" i="1"/>
  <c r="CP19" i="1"/>
  <c r="CQ81" i="1"/>
  <c r="CV114" i="1"/>
  <c r="CX114" i="1" s="1"/>
  <c r="CV81" i="1"/>
  <c r="CV93" i="1"/>
  <c r="CX93" i="1" s="1"/>
  <c r="CU19" i="1"/>
  <c r="CP85" i="1"/>
  <c r="CP115" i="1"/>
  <c r="CQ96" i="1"/>
  <c r="CV85" i="1"/>
  <c r="CU31" i="1"/>
  <c r="CU22" i="1"/>
  <c r="CQ16" i="1"/>
  <c r="CQ25" i="1"/>
  <c r="CQ47" i="1"/>
  <c r="CU28" i="1"/>
  <c r="CU85" i="1"/>
  <c r="CU48" i="1"/>
  <c r="CQ71" i="1"/>
  <c r="CU96" i="1"/>
  <c r="CP31" i="1"/>
  <c r="CU18" i="1"/>
  <c r="CP47" i="1"/>
  <c r="CP81" i="1"/>
  <c r="CU115" i="1"/>
  <c r="CU47" i="1"/>
  <c r="CU81" i="1"/>
  <c r="CP16" i="1"/>
  <c r="CP111" i="1"/>
  <c r="CQ85" i="1"/>
  <c r="CQ28" i="1"/>
  <c r="CP48" i="1"/>
  <c r="CP22" i="1"/>
  <c r="CB16" i="1"/>
  <c r="CB18" i="1"/>
  <c r="CB19" i="1"/>
  <c r="CB22" i="1"/>
  <c r="CB25" i="1"/>
  <c r="CB27" i="1"/>
  <c r="CB28" i="1"/>
  <c r="CB31" i="1"/>
  <c r="CB47" i="1"/>
  <c r="CB48" i="1"/>
  <c r="CB71" i="1"/>
  <c r="CB81" i="1"/>
  <c r="CB85" i="1"/>
  <c r="CB87" i="1"/>
  <c r="CB88" i="1"/>
  <c r="CB93" i="1"/>
  <c r="CB96" i="1"/>
  <c r="CB104" i="1"/>
  <c r="CB111" i="1"/>
  <c r="CB114" i="1"/>
  <c r="CB115" i="1"/>
  <c r="CB117" i="1"/>
  <c r="CB118" i="1"/>
  <c r="CB119" i="1"/>
  <c r="CB120" i="1"/>
  <c r="CB121" i="1"/>
  <c r="CB122" i="1"/>
  <c r="CA16" i="1"/>
  <c r="CA18" i="1"/>
  <c r="CA19" i="1"/>
  <c r="CA22" i="1"/>
  <c r="CA25" i="1"/>
  <c r="CA27" i="1"/>
  <c r="CA28" i="1"/>
  <c r="CA31" i="1"/>
  <c r="CA47" i="1"/>
  <c r="CA48" i="1"/>
  <c r="CA71" i="1"/>
  <c r="CA81" i="1"/>
  <c r="CA85" i="1"/>
  <c r="CA87" i="1"/>
  <c r="CA88" i="1"/>
  <c r="CA93" i="1"/>
  <c r="CA96" i="1"/>
  <c r="CA104" i="1"/>
  <c r="CA111" i="1"/>
  <c r="CA114" i="1"/>
  <c r="CA115" i="1"/>
  <c r="CA117" i="1"/>
  <c r="CA118" i="1"/>
  <c r="CA119" i="1"/>
  <c r="CA120" i="1"/>
  <c r="CA121" i="1"/>
  <c r="CA122" i="1"/>
  <c r="BZ16" i="1"/>
  <c r="BZ18" i="1"/>
  <c r="BZ19" i="1"/>
  <c r="BZ22" i="1"/>
  <c r="BZ25" i="1"/>
  <c r="BZ27" i="1"/>
  <c r="BZ28" i="1"/>
  <c r="BZ31" i="1"/>
  <c r="BZ47" i="1"/>
  <c r="BZ48" i="1"/>
  <c r="BZ71" i="1"/>
  <c r="BZ81" i="1"/>
  <c r="BZ85" i="1"/>
  <c r="BZ87" i="1"/>
  <c r="BZ88" i="1"/>
  <c r="BZ93" i="1"/>
  <c r="BZ96" i="1"/>
  <c r="BZ104" i="1"/>
  <c r="BZ111" i="1"/>
  <c r="BZ114" i="1"/>
  <c r="BZ115" i="1"/>
  <c r="BZ117" i="1"/>
  <c r="BZ118" i="1"/>
  <c r="BZ119" i="1"/>
  <c r="BZ120" i="1"/>
  <c r="BZ121" i="1"/>
  <c r="BZ122" i="1"/>
  <c r="BS16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1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107" i="1"/>
  <c r="BS108" i="1"/>
  <c r="BS109" i="1"/>
  <c r="BS110" i="1"/>
  <c r="BS111" i="1"/>
  <c r="BS112" i="1"/>
  <c r="BS113" i="1"/>
  <c r="BS114" i="1"/>
  <c r="BS115" i="1"/>
  <c r="BS116" i="1"/>
  <c r="BS118" i="1"/>
  <c r="BS119" i="1"/>
  <c r="BS120" i="1"/>
  <c r="BS121" i="1"/>
  <c r="BS122" i="1"/>
  <c r="BR16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8" i="1"/>
  <c r="BR119" i="1"/>
  <c r="BR120" i="1"/>
  <c r="BR121" i="1"/>
  <c r="BR122" i="1"/>
  <c r="BQ16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8" i="1"/>
  <c r="BQ119" i="1"/>
  <c r="BQ120" i="1"/>
  <c r="BQ121" i="1"/>
  <c r="BQ122" i="1"/>
  <c r="BL70" i="1"/>
  <c r="BL69" i="1"/>
  <c r="BN16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8" i="1"/>
  <c r="BN119" i="1"/>
  <c r="BN120" i="1"/>
  <c r="BN121" i="1"/>
  <c r="BN122" i="1"/>
  <c r="BM16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8" i="1"/>
  <c r="BM119" i="1"/>
  <c r="BM120" i="1"/>
  <c r="BM121" i="1"/>
  <c r="BM122" i="1"/>
  <c r="BL16" i="1"/>
  <c r="BO16" i="1" s="1"/>
  <c r="BL18" i="1"/>
  <c r="BO18" i="1" s="1"/>
  <c r="BL19" i="1"/>
  <c r="BP19" i="1" s="1"/>
  <c r="BL20" i="1"/>
  <c r="BL21" i="1"/>
  <c r="BL22" i="1"/>
  <c r="BL23" i="1"/>
  <c r="BL24" i="1"/>
  <c r="BL25" i="1"/>
  <c r="BL26" i="1"/>
  <c r="BL27" i="1"/>
  <c r="BL28" i="1"/>
  <c r="BL29" i="1"/>
  <c r="BP29" i="1" s="1"/>
  <c r="BL30" i="1"/>
  <c r="BL31" i="1"/>
  <c r="BL32" i="1"/>
  <c r="BO32" i="1" s="1"/>
  <c r="BL33" i="1"/>
  <c r="BO33" i="1" s="1"/>
  <c r="BL34" i="1"/>
  <c r="BO34" i="1" s="1"/>
  <c r="BL35" i="1"/>
  <c r="BP35" i="1" s="1"/>
  <c r="BL36" i="1"/>
  <c r="BP36" i="1" s="1"/>
  <c r="BL37" i="1"/>
  <c r="BP37" i="1" s="1"/>
  <c r="BL38" i="1"/>
  <c r="BO38" i="1" s="1"/>
  <c r="BL39" i="1"/>
  <c r="BP39" i="1" s="1"/>
  <c r="BL40" i="1"/>
  <c r="BO40" i="1" s="1"/>
  <c r="BL41" i="1"/>
  <c r="BO41" i="1" s="1"/>
  <c r="BL42" i="1"/>
  <c r="BO42" i="1" s="1"/>
  <c r="BL43" i="1"/>
  <c r="BP43" i="1" s="1"/>
  <c r="BL44" i="1"/>
  <c r="BL45" i="1"/>
  <c r="BP45" i="1" s="1"/>
  <c r="BL46" i="1"/>
  <c r="BO46" i="1" s="1"/>
  <c r="BL47" i="1"/>
  <c r="BP47" i="1" s="1"/>
  <c r="BL48" i="1"/>
  <c r="BO48" i="1" s="1"/>
  <c r="BL50" i="1"/>
  <c r="BO50" i="1" s="1"/>
  <c r="BL51" i="1"/>
  <c r="BO51" i="1" s="1"/>
  <c r="BL52" i="1"/>
  <c r="BP52" i="1" s="1"/>
  <c r="BL53" i="1"/>
  <c r="BL54" i="1"/>
  <c r="BL55" i="1"/>
  <c r="BL56" i="1"/>
  <c r="BL57" i="1"/>
  <c r="BL58" i="1"/>
  <c r="BL59" i="1"/>
  <c r="BL60" i="1"/>
  <c r="BL61" i="1"/>
  <c r="BL62" i="1"/>
  <c r="BP62" i="1" s="1"/>
  <c r="BL63" i="1"/>
  <c r="BO63" i="1" s="1"/>
  <c r="BL64" i="1"/>
  <c r="BP64" i="1" s="1"/>
  <c r="BL65" i="1"/>
  <c r="BO65" i="1" s="1"/>
  <c r="BL66" i="1"/>
  <c r="BO66" i="1" s="1"/>
  <c r="BL67" i="1"/>
  <c r="BO67" i="1" s="1"/>
  <c r="BL68" i="1"/>
  <c r="BP68" i="1" s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8" i="1"/>
  <c r="BL119" i="1"/>
  <c r="BL120" i="1"/>
  <c r="BL121" i="1"/>
  <c r="BL122" i="1"/>
  <c r="BL14" i="1"/>
  <c r="I91" i="1"/>
  <c r="J91" i="1"/>
  <c r="K91" i="1"/>
  <c r="S91" i="1"/>
  <c r="T91" i="1"/>
  <c r="U91" i="1"/>
  <c r="BS14" i="1"/>
  <c r="BR14" i="1"/>
  <c r="BQ14" i="1"/>
  <c r="BN14" i="1"/>
  <c r="BM14" i="1"/>
  <c r="GJ123" i="1" l="1"/>
  <c r="ES123" i="1"/>
  <c r="BP28" i="1"/>
  <c r="BP60" i="1"/>
  <c r="BP27" i="1"/>
  <c r="BO59" i="1"/>
  <c r="BO26" i="1"/>
  <c r="BO58" i="1"/>
  <c r="BO25" i="1"/>
  <c r="BO57" i="1"/>
  <c r="BO24" i="1"/>
  <c r="BP23" i="1"/>
  <c r="BO55" i="1"/>
  <c r="BP21" i="1"/>
  <c r="BP53" i="1"/>
  <c r="BO20" i="1"/>
  <c r="BU68" i="1"/>
  <c r="BU109" i="1"/>
  <c r="BT67" i="1"/>
  <c r="EA47" i="1"/>
  <c r="EA19" i="1"/>
  <c r="BT51" i="1"/>
  <c r="BT116" i="1"/>
  <c r="BT108" i="1"/>
  <c r="BT100" i="1"/>
  <c r="BT83" i="1"/>
  <c r="BT75" i="1"/>
  <c r="BT42" i="1"/>
  <c r="BT34" i="1"/>
  <c r="BT18" i="1"/>
  <c r="BT115" i="1"/>
  <c r="BT107" i="1"/>
  <c r="BT91" i="1"/>
  <c r="BT82" i="1"/>
  <c r="BT74" i="1"/>
  <c r="BT58" i="1"/>
  <c r="BT50" i="1"/>
  <c r="BT41" i="1"/>
  <c r="BT25" i="1"/>
  <c r="BT16" i="1"/>
  <c r="BP110" i="1"/>
  <c r="BP94" i="1"/>
  <c r="BT94" i="1"/>
  <c r="BT44" i="1"/>
  <c r="BU118" i="1"/>
  <c r="BU101" i="1"/>
  <c r="BU84" i="1"/>
  <c r="BU76" i="1"/>
  <c r="BU52" i="1"/>
  <c r="BU43" i="1"/>
  <c r="BU35" i="1"/>
  <c r="BO64" i="1"/>
  <c r="EA93" i="1"/>
  <c r="BO61" i="1"/>
  <c r="BP44" i="1"/>
  <c r="BU122" i="1"/>
  <c r="BU113" i="1"/>
  <c r="BW113" i="1" s="1"/>
  <c r="BU105" i="1"/>
  <c r="BU97" i="1"/>
  <c r="BU88" i="1"/>
  <c r="BU80" i="1"/>
  <c r="BU72" i="1"/>
  <c r="BU64" i="1"/>
  <c r="BU56" i="1"/>
  <c r="BU47" i="1"/>
  <c r="BU39" i="1"/>
  <c r="BU31" i="1"/>
  <c r="BW31" i="1" s="1"/>
  <c r="BY31" i="1" s="1"/>
  <c r="BU23" i="1"/>
  <c r="EA31" i="1"/>
  <c r="BO43" i="1"/>
  <c r="BP121" i="1"/>
  <c r="BO104" i="1"/>
  <c r="BO96" i="1"/>
  <c r="BO88" i="1"/>
  <c r="BP72" i="1"/>
  <c r="BP102" i="1"/>
  <c r="BO86" i="1"/>
  <c r="BP78" i="1"/>
  <c r="BO39" i="1"/>
  <c r="BU19" i="1"/>
  <c r="BT92" i="1"/>
  <c r="BT59" i="1"/>
  <c r="BT26" i="1"/>
  <c r="BO94" i="1"/>
  <c r="V91" i="1"/>
  <c r="BP104" i="1"/>
  <c r="BU16" i="1"/>
  <c r="BU107" i="1"/>
  <c r="BW107" i="1" s="1"/>
  <c r="BY107" i="1" s="1"/>
  <c r="BO102" i="1"/>
  <c r="BO29" i="1"/>
  <c r="BU91" i="1"/>
  <c r="BW91" i="1" s="1"/>
  <c r="BP63" i="1"/>
  <c r="BT103" i="1"/>
  <c r="BT78" i="1"/>
  <c r="BT62" i="1"/>
  <c r="BT37" i="1"/>
  <c r="BT29" i="1"/>
  <c r="BP55" i="1"/>
  <c r="BO70" i="1"/>
  <c r="BP96" i="1"/>
  <c r="BP86" i="1"/>
  <c r="BO27" i="1"/>
  <c r="BT111" i="1"/>
  <c r="BT86" i="1"/>
  <c r="BT54" i="1"/>
  <c r="BP116" i="1"/>
  <c r="BP92" i="1"/>
  <c r="BO62" i="1"/>
  <c r="EA25" i="1"/>
  <c r="BP91" i="1"/>
  <c r="BO110" i="1"/>
  <c r="BO60" i="1"/>
  <c r="BO19" i="1"/>
  <c r="BP46" i="1"/>
  <c r="BU50" i="1"/>
  <c r="BO37" i="1"/>
  <c r="EA114" i="1"/>
  <c r="BP119" i="1"/>
  <c r="BO78" i="1"/>
  <c r="BO68" i="1"/>
  <c r="BT120" i="1"/>
  <c r="BT95" i="1"/>
  <c r="BT70" i="1"/>
  <c r="BT45" i="1"/>
  <c r="BT21" i="1"/>
  <c r="BP108" i="1"/>
  <c r="BP84" i="1"/>
  <c r="BP76" i="1"/>
  <c r="BO21" i="1"/>
  <c r="BU58" i="1"/>
  <c r="BP115" i="1"/>
  <c r="BP107" i="1"/>
  <c r="BP99" i="1"/>
  <c r="BP83" i="1"/>
  <c r="BP75" i="1"/>
  <c r="BO112" i="1"/>
  <c r="BP88" i="1"/>
  <c r="BO52" i="1"/>
  <c r="BP38" i="1"/>
  <c r="BU119" i="1"/>
  <c r="BT119" i="1"/>
  <c r="BU110" i="1"/>
  <c r="BU102" i="1"/>
  <c r="BW102" i="1" s="1"/>
  <c r="BU94" i="1"/>
  <c r="BU85" i="1"/>
  <c r="BT85" i="1"/>
  <c r="BU77" i="1"/>
  <c r="BU69" i="1"/>
  <c r="BU61" i="1"/>
  <c r="BU53" i="1"/>
  <c r="BT53" i="1"/>
  <c r="BU44" i="1"/>
  <c r="BU36" i="1"/>
  <c r="BU28" i="1"/>
  <c r="BU20" i="1"/>
  <c r="BT20" i="1"/>
  <c r="BP100" i="1"/>
  <c r="BO100" i="1"/>
  <c r="BO92" i="1"/>
  <c r="BT77" i="1"/>
  <c r="BT36" i="1"/>
  <c r="L91" i="1"/>
  <c r="BO116" i="1"/>
  <c r="BP114" i="1"/>
  <c r="BP106" i="1"/>
  <c r="BP98" i="1"/>
  <c r="BP90" i="1"/>
  <c r="BP82" i="1"/>
  <c r="BP74" i="1"/>
  <c r="BP56" i="1"/>
  <c r="BO56" i="1"/>
  <c r="BP31" i="1"/>
  <c r="BO31" i="1"/>
  <c r="BO23" i="1"/>
  <c r="BT99" i="1"/>
  <c r="BU99" i="1"/>
  <c r="BT66" i="1"/>
  <c r="BU66" i="1"/>
  <c r="BT33" i="1"/>
  <c r="BU33" i="1"/>
  <c r="BT110" i="1"/>
  <c r="BT69" i="1"/>
  <c r="BT28" i="1"/>
  <c r="CX123" i="1"/>
  <c r="BP122" i="1"/>
  <c r="BP113" i="1"/>
  <c r="BP105" i="1"/>
  <c r="BP97" i="1"/>
  <c r="BP89" i="1"/>
  <c r="BP81" i="1"/>
  <c r="BP73" i="1"/>
  <c r="BO30" i="1"/>
  <c r="BP30" i="1"/>
  <c r="BO22" i="1"/>
  <c r="BP22" i="1"/>
  <c r="BO84" i="1"/>
  <c r="BO47" i="1"/>
  <c r="BT114" i="1"/>
  <c r="BT106" i="1"/>
  <c r="BT98" i="1"/>
  <c r="BT89" i="1"/>
  <c r="BT81" i="1"/>
  <c r="BT73" i="1"/>
  <c r="BT65" i="1"/>
  <c r="BT57" i="1"/>
  <c r="BT48" i="1"/>
  <c r="BT40" i="1"/>
  <c r="BT32" i="1"/>
  <c r="BT24" i="1"/>
  <c r="BU82" i="1"/>
  <c r="BU41" i="1"/>
  <c r="BP112" i="1"/>
  <c r="BP80" i="1"/>
  <c r="BO80" i="1"/>
  <c r="BP54" i="1"/>
  <c r="BO54" i="1"/>
  <c r="BO108" i="1"/>
  <c r="BO76" i="1"/>
  <c r="BO45" i="1"/>
  <c r="BT113" i="1"/>
  <c r="BT105" i="1"/>
  <c r="BT97" i="1"/>
  <c r="BT88" i="1"/>
  <c r="BT80" i="1"/>
  <c r="BT72" i="1"/>
  <c r="BT64" i="1"/>
  <c r="BT56" i="1"/>
  <c r="BT47" i="1"/>
  <c r="BT39" i="1"/>
  <c r="BT31" i="1"/>
  <c r="BT23" i="1"/>
  <c r="BT102" i="1"/>
  <c r="BT61" i="1"/>
  <c r="EA16" i="1"/>
  <c r="BP120" i="1"/>
  <c r="BP111" i="1"/>
  <c r="BP103" i="1"/>
  <c r="BP95" i="1"/>
  <c r="BP87" i="1"/>
  <c r="BP79" i="1"/>
  <c r="BP71" i="1"/>
  <c r="BO69" i="1"/>
  <c r="BO72" i="1"/>
  <c r="BT121" i="1"/>
  <c r="BT112" i="1"/>
  <c r="BT104" i="1"/>
  <c r="BT96" i="1"/>
  <c r="BT87" i="1"/>
  <c r="BT79" i="1"/>
  <c r="BT71" i="1"/>
  <c r="BT63" i="1"/>
  <c r="BT55" i="1"/>
  <c r="BT46" i="1"/>
  <c r="BT38" i="1"/>
  <c r="BT30" i="1"/>
  <c r="BT22" i="1"/>
  <c r="BU115" i="1"/>
  <c r="BU74" i="1"/>
  <c r="BU25" i="1"/>
  <c r="CC87" i="1"/>
  <c r="EA104" i="1"/>
  <c r="DY123" i="1"/>
  <c r="EA27" i="1"/>
  <c r="BO35" i="1"/>
  <c r="BT118" i="1"/>
  <c r="BT109" i="1"/>
  <c r="BT101" i="1"/>
  <c r="BT93" i="1"/>
  <c r="BT84" i="1"/>
  <c r="BT76" i="1"/>
  <c r="BT68" i="1"/>
  <c r="BT60" i="1"/>
  <c r="BT52" i="1"/>
  <c r="BT43" i="1"/>
  <c r="BT35" i="1"/>
  <c r="BT27" i="1"/>
  <c r="BT19" i="1"/>
  <c r="BO14" i="1"/>
  <c r="BP118" i="1"/>
  <c r="BP109" i="1"/>
  <c r="BP101" i="1"/>
  <c r="BP93" i="1"/>
  <c r="BP85" i="1"/>
  <c r="BP77" i="1"/>
  <c r="BU116" i="1"/>
  <c r="BU108" i="1"/>
  <c r="BU100" i="1"/>
  <c r="BU92" i="1"/>
  <c r="BW92" i="1" s="1"/>
  <c r="BU83" i="1"/>
  <c r="BU75" i="1"/>
  <c r="BU67" i="1"/>
  <c r="BU59" i="1"/>
  <c r="BU51" i="1"/>
  <c r="BU42" i="1"/>
  <c r="BU34" i="1"/>
  <c r="BU26" i="1"/>
  <c r="BU18" i="1"/>
  <c r="BU93" i="1"/>
  <c r="BU60" i="1"/>
  <c r="BU27" i="1"/>
  <c r="CD88" i="1"/>
  <c r="DP123" i="1"/>
  <c r="CD87" i="1"/>
  <c r="BO111" i="1"/>
  <c r="BO103" i="1"/>
  <c r="BO95" i="1"/>
  <c r="BO87" i="1"/>
  <c r="BO79" i="1"/>
  <c r="BO71" i="1"/>
  <c r="CC88" i="1"/>
  <c r="BP61" i="1"/>
  <c r="BP69" i="1"/>
  <c r="BP20" i="1"/>
  <c r="BO109" i="1"/>
  <c r="BO101" i="1"/>
  <c r="BO93" i="1"/>
  <c r="BO85" i="1"/>
  <c r="BO77" i="1"/>
  <c r="BO53" i="1"/>
  <c r="BO44" i="1"/>
  <c r="BO36" i="1"/>
  <c r="BO28" i="1"/>
  <c r="BU114" i="1"/>
  <c r="BU106" i="1"/>
  <c r="BU98" i="1"/>
  <c r="BW98" i="1" s="1"/>
  <c r="BU89" i="1"/>
  <c r="BU81" i="1"/>
  <c r="BU73" i="1"/>
  <c r="BU65" i="1"/>
  <c r="BU57" i="1"/>
  <c r="BU48" i="1"/>
  <c r="BU40" i="1"/>
  <c r="BU32" i="1"/>
  <c r="BU24" i="1"/>
  <c r="BP67" i="1"/>
  <c r="BP59" i="1"/>
  <c r="BP51" i="1"/>
  <c r="BP42" i="1"/>
  <c r="BP34" i="1"/>
  <c r="BP26" i="1"/>
  <c r="BP18" i="1"/>
  <c r="W91" i="1"/>
  <c r="BO115" i="1"/>
  <c r="BO107" i="1"/>
  <c r="BO99" i="1"/>
  <c r="BO91" i="1"/>
  <c r="BO83" i="1"/>
  <c r="BO75" i="1"/>
  <c r="BP66" i="1"/>
  <c r="BP58" i="1"/>
  <c r="BP50" i="1"/>
  <c r="BP41" i="1"/>
  <c r="BP33" i="1"/>
  <c r="BP25" i="1"/>
  <c r="BP16" i="1"/>
  <c r="BU121" i="1"/>
  <c r="BU112" i="1"/>
  <c r="BU104" i="1"/>
  <c r="BW104" i="1" s="1"/>
  <c r="BY104" i="1" s="1"/>
  <c r="BU96" i="1"/>
  <c r="BU87" i="1"/>
  <c r="BU79" i="1"/>
  <c r="BU71" i="1"/>
  <c r="BU63" i="1"/>
  <c r="BU55" i="1"/>
  <c r="BU46" i="1"/>
  <c r="BW46" i="1" s="1"/>
  <c r="BY46" i="1" s="1"/>
  <c r="BU38" i="1"/>
  <c r="BU30" i="1"/>
  <c r="BU22" i="1"/>
  <c r="BO114" i="1"/>
  <c r="BO106" i="1"/>
  <c r="BO98" i="1"/>
  <c r="BO90" i="1"/>
  <c r="BO82" i="1"/>
  <c r="BO74" i="1"/>
  <c r="BP65" i="1"/>
  <c r="BP57" i="1"/>
  <c r="BP48" i="1"/>
  <c r="BP40" i="1"/>
  <c r="BP32" i="1"/>
  <c r="BP24" i="1"/>
  <c r="BP70" i="1"/>
  <c r="BU120" i="1"/>
  <c r="BU111" i="1"/>
  <c r="BU103" i="1"/>
  <c r="BU95" i="1"/>
  <c r="BU86" i="1"/>
  <c r="BU78" i="1"/>
  <c r="BU70" i="1"/>
  <c r="BU62" i="1"/>
  <c r="BU54" i="1"/>
  <c r="BU45" i="1"/>
  <c r="BU37" i="1"/>
  <c r="BU29" i="1"/>
  <c r="BU21" i="1"/>
  <c r="BO113" i="1"/>
  <c r="BO105" i="1"/>
  <c r="BO97" i="1"/>
  <c r="BO89" i="1"/>
  <c r="BO81" i="1"/>
  <c r="BO73" i="1"/>
  <c r="M91" i="1"/>
  <c r="BP14" i="1"/>
  <c r="CC114" i="1"/>
  <c r="BW101" i="1"/>
  <c r="BY101" i="1" s="1"/>
  <c r="CD96" i="1"/>
  <c r="CF96" i="1" s="1"/>
  <c r="BA87" i="1"/>
  <c r="BA88" i="1"/>
  <c r="AZ87" i="1"/>
  <c r="AZ88" i="1"/>
  <c r="AY87" i="1"/>
  <c r="AY88" i="1"/>
  <c r="AY16" i="1"/>
  <c r="AV18" i="1"/>
  <c r="AV19" i="1"/>
  <c r="AV22" i="1"/>
  <c r="AV25" i="1"/>
  <c r="AV27" i="1"/>
  <c r="AV28" i="1"/>
  <c r="AV31" i="1"/>
  <c r="AV47" i="1"/>
  <c r="AV48" i="1"/>
  <c r="AV71" i="1"/>
  <c r="AV81" i="1"/>
  <c r="AV85" i="1"/>
  <c r="AV87" i="1"/>
  <c r="AV88" i="1"/>
  <c r="AV93" i="1"/>
  <c r="AV96" i="1"/>
  <c r="AV104" i="1"/>
  <c r="AV111" i="1"/>
  <c r="AV114" i="1"/>
  <c r="AV115" i="1"/>
  <c r="AV118" i="1"/>
  <c r="AV119" i="1"/>
  <c r="AV120" i="1"/>
  <c r="AV121" i="1"/>
  <c r="AV122" i="1"/>
  <c r="AU18" i="1"/>
  <c r="AU19" i="1"/>
  <c r="AU22" i="1"/>
  <c r="AU25" i="1"/>
  <c r="AU27" i="1"/>
  <c r="AU28" i="1"/>
  <c r="AU31" i="1"/>
  <c r="AU47" i="1"/>
  <c r="AU48" i="1"/>
  <c r="AU71" i="1"/>
  <c r="AU81" i="1"/>
  <c r="AU85" i="1"/>
  <c r="AU87" i="1"/>
  <c r="AU88" i="1"/>
  <c r="AU93" i="1"/>
  <c r="AU96" i="1"/>
  <c r="AU104" i="1"/>
  <c r="AU111" i="1"/>
  <c r="AU114" i="1"/>
  <c r="AU115" i="1"/>
  <c r="AU118" i="1"/>
  <c r="AU119" i="1"/>
  <c r="AU120" i="1"/>
  <c r="AU121" i="1"/>
  <c r="AU122" i="1"/>
  <c r="AT122" i="1"/>
  <c r="AT18" i="1"/>
  <c r="AT19" i="1"/>
  <c r="AT22" i="1"/>
  <c r="AT25" i="1"/>
  <c r="AT27" i="1"/>
  <c r="AT28" i="1"/>
  <c r="AT31" i="1"/>
  <c r="AT47" i="1"/>
  <c r="AT48" i="1"/>
  <c r="AT71" i="1"/>
  <c r="AT81" i="1"/>
  <c r="AT85" i="1"/>
  <c r="AT87" i="1"/>
  <c r="AT88" i="1"/>
  <c r="AT93" i="1"/>
  <c r="AT96" i="1"/>
  <c r="AT104" i="1"/>
  <c r="AT111" i="1"/>
  <c r="AT114" i="1"/>
  <c r="AT115" i="1"/>
  <c r="AT118" i="1"/>
  <c r="AT119" i="1"/>
  <c r="AT120" i="1"/>
  <c r="AT121" i="1"/>
  <c r="AU16" i="1"/>
  <c r="AV16" i="1"/>
  <c r="AT16" i="1"/>
  <c r="BA122" i="1"/>
  <c r="AZ122" i="1"/>
  <c r="AY122" i="1"/>
  <c r="BA121" i="1"/>
  <c r="AZ121" i="1"/>
  <c r="AY121" i="1"/>
  <c r="BA120" i="1"/>
  <c r="AZ120" i="1"/>
  <c r="AY120" i="1"/>
  <c r="BA119" i="1"/>
  <c r="AZ119" i="1"/>
  <c r="AY119" i="1"/>
  <c r="BA118" i="1"/>
  <c r="AZ118" i="1"/>
  <c r="AY118" i="1"/>
  <c r="BA115" i="1"/>
  <c r="AZ115" i="1"/>
  <c r="AY115" i="1"/>
  <c r="BA114" i="1"/>
  <c r="AZ114" i="1"/>
  <c r="AY114" i="1"/>
  <c r="BA111" i="1"/>
  <c r="AZ111" i="1"/>
  <c r="AY111" i="1"/>
  <c r="BA104" i="1"/>
  <c r="AZ104" i="1"/>
  <c r="AY104" i="1"/>
  <c r="BA96" i="1"/>
  <c r="AZ96" i="1"/>
  <c r="AY96" i="1"/>
  <c r="BA93" i="1"/>
  <c r="AZ93" i="1"/>
  <c r="AY93" i="1"/>
  <c r="BA85" i="1"/>
  <c r="AZ85" i="1"/>
  <c r="AY85" i="1"/>
  <c r="BA81" i="1"/>
  <c r="AZ81" i="1"/>
  <c r="AY81" i="1"/>
  <c r="BA71" i="1"/>
  <c r="AZ71" i="1"/>
  <c r="AY71" i="1"/>
  <c r="BA48" i="1"/>
  <c r="AZ48" i="1"/>
  <c r="AY48" i="1"/>
  <c r="BA47" i="1"/>
  <c r="AZ47" i="1"/>
  <c r="AY47" i="1"/>
  <c r="BA31" i="1"/>
  <c r="AZ31" i="1"/>
  <c r="AY31" i="1"/>
  <c r="BA28" i="1"/>
  <c r="AZ28" i="1"/>
  <c r="AY28" i="1"/>
  <c r="BA27" i="1"/>
  <c r="AZ27" i="1"/>
  <c r="AY27" i="1"/>
  <c r="BA25" i="1"/>
  <c r="AZ25" i="1"/>
  <c r="AY25" i="1"/>
  <c r="BA22" i="1"/>
  <c r="AZ22" i="1"/>
  <c r="AY22" i="1"/>
  <c r="BA19" i="1"/>
  <c r="AZ19" i="1"/>
  <c r="AY19" i="1"/>
  <c r="BA18" i="1"/>
  <c r="AZ18" i="1"/>
  <c r="AY18" i="1"/>
  <c r="BA16" i="1"/>
  <c r="AZ16" i="1"/>
  <c r="S14" i="1"/>
  <c r="S26" i="1"/>
  <c r="T26" i="1"/>
  <c r="U26" i="1"/>
  <c r="U16" i="1"/>
  <c r="U18" i="1"/>
  <c r="U19" i="1"/>
  <c r="U20" i="1"/>
  <c r="U21" i="1"/>
  <c r="U22" i="1"/>
  <c r="U23" i="1"/>
  <c r="U24" i="1"/>
  <c r="U25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T16" i="1"/>
  <c r="T18" i="1"/>
  <c r="T19" i="1"/>
  <c r="T20" i="1"/>
  <c r="T21" i="1"/>
  <c r="T22" i="1"/>
  <c r="T23" i="1"/>
  <c r="T24" i="1"/>
  <c r="T25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8" i="1"/>
  <c r="T119" i="1"/>
  <c r="T120" i="1"/>
  <c r="T121" i="1"/>
  <c r="T122" i="1"/>
  <c r="S16" i="1"/>
  <c r="S18" i="1"/>
  <c r="S19" i="1"/>
  <c r="S20" i="1"/>
  <c r="S21" i="1"/>
  <c r="S22" i="1"/>
  <c r="S23" i="1"/>
  <c r="S24" i="1"/>
  <c r="S25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8" i="1"/>
  <c r="S119" i="1"/>
  <c r="S120" i="1"/>
  <c r="S121" i="1"/>
  <c r="S122" i="1"/>
  <c r="T14" i="1"/>
  <c r="U14" i="1"/>
  <c r="DR101" i="1" l="1"/>
  <c r="DR31" i="1"/>
  <c r="BY92" i="1"/>
  <c r="DR92" i="1"/>
  <c r="BY98" i="1"/>
  <c r="DR98" i="1"/>
  <c r="BY102" i="1"/>
  <c r="DR102" i="1"/>
  <c r="BY113" i="1"/>
  <c r="DR113" i="1"/>
  <c r="DR107" i="1"/>
  <c r="BY91" i="1"/>
  <c r="DR91" i="1"/>
  <c r="DR46" i="1"/>
  <c r="DR104" i="1"/>
  <c r="EA123" i="1"/>
  <c r="CZ96" i="1"/>
  <c r="CD81" i="1"/>
  <c r="BW53" i="1"/>
  <c r="BW103" i="1"/>
  <c r="CD31" i="1"/>
  <c r="CF31" i="1" s="1"/>
  <c r="BW95" i="1"/>
  <c r="BY95" i="1" s="1"/>
  <c r="BW105" i="1"/>
  <c r="BW25" i="1"/>
  <c r="BW99" i="1"/>
  <c r="BW35" i="1"/>
  <c r="CD118" i="1"/>
  <c r="BW111" i="1"/>
  <c r="CC27" i="1"/>
  <c r="BW28" i="1"/>
  <c r="BW109" i="1"/>
  <c r="BW48" i="1"/>
  <c r="CC22" i="1"/>
  <c r="CD120" i="1"/>
  <c r="BW24" i="1"/>
  <c r="CD122" i="1"/>
  <c r="CC71" i="1"/>
  <c r="BW39" i="1"/>
  <c r="DR39" i="1" s="1"/>
  <c r="CC111" i="1"/>
  <c r="BW116" i="1"/>
  <c r="CD22" i="1"/>
  <c r="CF22" i="1" s="1"/>
  <c r="CD19" i="1"/>
  <c r="CF19" i="1" s="1"/>
  <c r="CC85" i="1"/>
  <c r="CD93" i="1"/>
  <c r="CF93" i="1" s="1"/>
  <c r="BW97" i="1"/>
  <c r="CC115" i="1"/>
  <c r="BW26" i="1"/>
  <c r="CC16" i="1"/>
  <c r="BW100" i="1"/>
  <c r="BW115" i="1"/>
  <c r="BC16" i="1"/>
  <c r="BE16" i="1" s="1"/>
  <c r="BW29" i="1"/>
  <c r="CC93" i="1"/>
  <c r="CD111" i="1"/>
  <c r="CF111" i="1" s="1"/>
  <c r="BT14" i="1"/>
  <c r="CC19" i="1"/>
  <c r="CC31" i="1"/>
  <c r="BW33" i="1"/>
  <c r="BW47" i="1"/>
  <c r="CD85" i="1"/>
  <c r="CC96" i="1"/>
  <c r="CD114" i="1"/>
  <c r="CF114" i="1" s="1"/>
  <c r="CD115" i="1"/>
  <c r="CF115" i="1" s="1"/>
  <c r="CD71" i="1"/>
  <c r="CD121" i="1"/>
  <c r="BW18" i="1"/>
  <c r="BW21" i="1"/>
  <c r="CD27" i="1"/>
  <c r="CF27" i="1" s="1"/>
  <c r="BW37" i="1"/>
  <c r="BW93" i="1"/>
  <c r="BW114" i="1"/>
  <c r="CC81" i="1"/>
  <c r="CD119" i="1"/>
  <c r="BW27" i="1"/>
  <c r="CC47" i="1"/>
  <c r="CD47" i="1"/>
  <c r="CF47" i="1" s="1"/>
  <c r="BU14" i="1"/>
  <c r="CD16" i="1"/>
  <c r="CF16" i="1" s="1"/>
  <c r="BW19" i="1"/>
  <c r="BW23" i="1"/>
  <c r="CC104" i="1"/>
  <c r="CD104" i="1"/>
  <c r="CF104" i="1" s="1"/>
  <c r="BW110" i="1"/>
  <c r="BW16" i="1"/>
  <c r="BW30" i="1"/>
  <c r="CD28" i="1"/>
  <c r="CF28" i="1" s="1"/>
  <c r="CC28" i="1"/>
  <c r="BW94" i="1"/>
  <c r="CC25" i="1"/>
  <c r="CD25" i="1"/>
  <c r="CF25" i="1" s="1"/>
  <c r="BW96" i="1"/>
  <c r="BW106" i="1"/>
  <c r="BW108" i="1"/>
  <c r="BW22" i="1"/>
  <c r="CD48" i="1"/>
  <c r="CF48" i="1" s="1"/>
  <c r="CC48" i="1"/>
  <c r="BW112" i="1"/>
  <c r="BW34" i="1"/>
  <c r="BW36" i="1"/>
  <c r="BW38" i="1"/>
  <c r="BW40" i="1"/>
  <c r="CD18" i="1"/>
  <c r="CF18" i="1" s="1"/>
  <c r="CC18" i="1"/>
  <c r="W79" i="1"/>
  <c r="W121" i="1"/>
  <c r="BC87" i="1"/>
  <c r="BB48" i="1"/>
  <c r="BC114" i="1"/>
  <c r="BE114" i="1" s="1"/>
  <c r="AW96" i="1"/>
  <c r="BC47" i="1"/>
  <c r="BE47" i="1" s="1"/>
  <c r="AX27" i="1"/>
  <c r="AX111" i="1"/>
  <c r="W111" i="1"/>
  <c r="AX88" i="1"/>
  <c r="W98" i="1"/>
  <c r="W72" i="1"/>
  <c r="V48" i="1"/>
  <c r="V26" i="1"/>
  <c r="AX22" i="1"/>
  <c r="BC25" i="1"/>
  <c r="BE25" i="1" s="1"/>
  <c r="V61" i="1"/>
  <c r="AX87" i="1"/>
  <c r="BB88" i="1"/>
  <c r="BC88" i="1"/>
  <c r="W122" i="1"/>
  <c r="W104" i="1"/>
  <c r="W39" i="1"/>
  <c r="W14" i="1"/>
  <c r="AX122" i="1"/>
  <c r="AX48" i="1"/>
  <c r="AW88" i="1"/>
  <c r="BB19" i="1"/>
  <c r="AX47" i="1"/>
  <c r="AW87" i="1"/>
  <c r="AX118" i="1"/>
  <c r="W84" i="1"/>
  <c r="BC27" i="1"/>
  <c r="BE27" i="1" s="1"/>
  <c r="BC120" i="1"/>
  <c r="W51" i="1"/>
  <c r="AW115" i="1"/>
  <c r="BB87" i="1"/>
  <c r="AX31" i="1"/>
  <c r="AX18" i="1"/>
  <c r="AX19" i="1"/>
  <c r="AX85" i="1"/>
  <c r="AX121" i="1"/>
  <c r="AX104" i="1"/>
  <c r="AX119" i="1"/>
  <c r="AW28" i="1"/>
  <c r="AX114" i="1"/>
  <c r="AW81" i="1"/>
  <c r="BB28" i="1"/>
  <c r="BB93" i="1"/>
  <c r="BC118" i="1"/>
  <c r="BC111" i="1"/>
  <c r="BE111" i="1" s="1"/>
  <c r="BC31" i="1"/>
  <c r="BE31" i="1" s="1"/>
  <c r="BC121" i="1"/>
  <c r="BC119" i="1"/>
  <c r="BC85" i="1"/>
  <c r="W74" i="1"/>
  <c r="V51" i="1"/>
  <c r="W76" i="1"/>
  <c r="W108" i="1"/>
  <c r="V75" i="1"/>
  <c r="W48" i="1"/>
  <c r="W27" i="1"/>
  <c r="W83" i="1"/>
  <c r="V52" i="1"/>
  <c r="W82" i="1"/>
  <c r="W80" i="1"/>
  <c r="W102" i="1"/>
  <c r="W36" i="1"/>
  <c r="W35" i="1"/>
  <c r="W25" i="1"/>
  <c r="V28" i="1"/>
  <c r="W60" i="1"/>
  <c r="W59" i="1"/>
  <c r="AX71" i="1"/>
  <c r="W86" i="1"/>
  <c r="W87" i="1"/>
  <c r="W57" i="1"/>
  <c r="W54" i="1"/>
  <c r="W53" i="1"/>
  <c r="W42" i="1"/>
  <c r="W106" i="1"/>
  <c r="W41" i="1"/>
  <c r="W26" i="1"/>
  <c r="BC22" i="1"/>
  <c r="BE22" i="1" s="1"/>
  <c r="AW27" i="1"/>
  <c r="W88" i="1"/>
  <c r="W93" i="1"/>
  <c r="W19" i="1"/>
  <c r="W92" i="1"/>
  <c r="BC104" i="1"/>
  <c r="BE104" i="1" s="1"/>
  <c r="W58" i="1"/>
  <c r="BB18" i="1"/>
  <c r="BC71" i="1"/>
  <c r="W114" i="1"/>
  <c r="BC19" i="1"/>
  <c r="BE19" i="1" s="1"/>
  <c r="W18" i="1"/>
  <c r="V71" i="1"/>
  <c r="V109" i="1"/>
  <c r="V14" i="1"/>
  <c r="AX93" i="1"/>
  <c r="W33" i="1"/>
  <c r="W110" i="1"/>
  <c r="W73" i="1"/>
  <c r="BC115" i="1"/>
  <c r="BE115" i="1" s="1"/>
  <c r="BC96" i="1"/>
  <c r="BE96" i="1" s="1"/>
  <c r="CH96" i="1" s="1"/>
  <c r="BB104" i="1"/>
  <c r="BC28" i="1"/>
  <c r="BE28" i="1" s="1"/>
  <c r="AX120" i="1"/>
  <c r="AW114" i="1"/>
  <c r="AX16" i="1"/>
  <c r="AX115" i="1"/>
  <c r="BC122" i="1"/>
  <c r="BC81" i="1"/>
  <c r="AX25" i="1"/>
  <c r="BC18" i="1"/>
  <c r="BE18" i="1" s="1"/>
  <c r="BC48" i="1"/>
  <c r="BE48" i="1" s="1"/>
  <c r="AW31" i="1"/>
  <c r="BB114" i="1"/>
  <c r="BB25" i="1"/>
  <c r="AW85" i="1"/>
  <c r="AW104" i="1"/>
  <c r="AW19" i="1"/>
  <c r="BB31" i="1"/>
  <c r="BB85" i="1"/>
  <c r="AW25" i="1"/>
  <c r="BB81" i="1"/>
  <c r="BB96" i="1"/>
  <c r="AW16" i="1"/>
  <c r="AW47" i="1"/>
  <c r="BB16" i="1"/>
  <c r="BB47" i="1"/>
  <c r="BC93" i="1"/>
  <c r="BE93" i="1" s="1"/>
  <c r="BB27" i="1"/>
  <c r="AW71" i="1"/>
  <c r="AW111" i="1"/>
  <c r="AW22" i="1"/>
  <c r="BB22" i="1"/>
  <c r="AX28" i="1"/>
  <c r="BB115" i="1"/>
  <c r="BB71" i="1"/>
  <c r="BB111" i="1"/>
  <c r="AW18" i="1"/>
  <c r="AW48" i="1"/>
  <c r="AX81" i="1"/>
  <c r="AX96" i="1"/>
  <c r="AW93" i="1"/>
  <c r="W68" i="1"/>
  <c r="W116" i="1"/>
  <c r="W46" i="1"/>
  <c r="W85" i="1"/>
  <c r="W31" i="1"/>
  <c r="W101" i="1"/>
  <c r="W119" i="1"/>
  <c r="W97" i="1"/>
  <c r="V23" i="1"/>
  <c r="W47" i="1"/>
  <c r="W21" i="1"/>
  <c r="W63" i="1"/>
  <c r="V69" i="1"/>
  <c r="W99" i="1"/>
  <c r="W100" i="1"/>
  <c r="W24" i="1"/>
  <c r="W34" i="1"/>
  <c r="W95" i="1"/>
  <c r="V76" i="1"/>
  <c r="W22" i="1"/>
  <c r="V42" i="1"/>
  <c r="V31" i="1"/>
  <c r="V72" i="1"/>
  <c r="V24" i="1"/>
  <c r="W89" i="1"/>
  <c r="W20" i="1"/>
  <c r="W45" i="1"/>
  <c r="W65" i="1"/>
  <c r="W115" i="1"/>
  <c r="W61" i="1"/>
  <c r="W52" i="1"/>
  <c r="W66" i="1"/>
  <c r="W28" i="1"/>
  <c r="V108" i="1"/>
  <c r="V25" i="1"/>
  <c r="V46" i="1"/>
  <c r="W96" i="1"/>
  <c r="V22" i="1"/>
  <c r="W62" i="1"/>
  <c r="W67" i="1"/>
  <c r="W70" i="1"/>
  <c r="W109" i="1"/>
  <c r="W71" i="1"/>
  <c r="V74" i="1"/>
  <c r="W113" i="1"/>
  <c r="V58" i="1"/>
  <c r="V101" i="1"/>
  <c r="V47" i="1"/>
  <c r="V87" i="1"/>
  <c r="V54" i="1"/>
  <c r="V93" i="1"/>
  <c r="W75" i="1"/>
  <c r="V102" i="1"/>
  <c r="V59" i="1"/>
  <c r="W23" i="1"/>
  <c r="V34" i="1"/>
  <c r="V106" i="1"/>
  <c r="V80" i="1"/>
  <c r="W50" i="1"/>
  <c r="V98" i="1"/>
  <c r="W69" i="1"/>
  <c r="V35" i="1"/>
  <c r="W77" i="1"/>
  <c r="V77" i="1"/>
  <c r="W16" i="1"/>
  <c r="V16" i="1"/>
  <c r="W43" i="1"/>
  <c r="V43" i="1"/>
  <c r="V73" i="1"/>
  <c r="V89" i="1"/>
  <c r="W94" i="1"/>
  <c r="V94" i="1"/>
  <c r="V70" i="1"/>
  <c r="V113" i="1"/>
  <c r="W78" i="1"/>
  <c r="V78" i="1"/>
  <c r="W118" i="1"/>
  <c r="V66" i="1"/>
  <c r="W112" i="1"/>
  <c r="V112" i="1"/>
  <c r="W40" i="1"/>
  <c r="V40" i="1"/>
  <c r="W29" i="1"/>
  <c r="V29" i="1"/>
  <c r="W44" i="1"/>
  <c r="V44" i="1"/>
  <c r="W55" i="1"/>
  <c r="V55" i="1"/>
  <c r="V68" i="1"/>
  <c r="V86" i="1"/>
  <c r="V50" i="1"/>
  <c r="W107" i="1"/>
  <c r="V107" i="1"/>
  <c r="V18" i="1"/>
  <c r="V27" i="1"/>
  <c r="V96" i="1"/>
  <c r="V104" i="1"/>
  <c r="W37" i="1"/>
  <c r="V37" i="1"/>
  <c r="W56" i="1"/>
  <c r="V56" i="1"/>
  <c r="V83" i="1"/>
  <c r="V65" i="1"/>
  <c r="W38" i="1"/>
  <c r="V38" i="1"/>
  <c r="W32" i="1"/>
  <c r="V32" i="1"/>
  <c r="V62" i="1"/>
  <c r="V115" i="1"/>
  <c r="V20" i="1"/>
  <c r="W81" i="1"/>
  <c r="V81" i="1"/>
  <c r="V99" i="1"/>
  <c r="V110" i="1"/>
  <c r="W30" i="1"/>
  <c r="V30" i="1"/>
  <c r="W105" i="1"/>
  <c r="V105" i="1"/>
  <c r="V41" i="1"/>
  <c r="V63" i="1"/>
  <c r="V111" i="1"/>
  <c r="V21" i="1"/>
  <c r="V92" i="1"/>
  <c r="W103" i="1"/>
  <c r="V103" i="1"/>
  <c r="V53" i="1"/>
  <c r="V97" i="1"/>
  <c r="V100" i="1"/>
  <c r="V60" i="1"/>
  <c r="V85" i="1"/>
  <c r="V88" i="1"/>
  <c r="V19" i="1"/>
  <c r="V33" i="1"/>
  <c r="V67" i="1"/>
  <c r="V45" i="1"/>
  <c r="W64" i="1"/>
  <c r="V64" i="1"/>
  <c r="V79" i="1"/>
  <c r="V57" i="1"/>
  <c r="V82" i="1"/>
  <c r="V114" i="1"/>
  <c r="V36" i="1"/>
  <c r="V39" i="1"/>
  <c r="V95" i="1"/>
  <c r="V116" i="1"/>
  <c r="W120" i="1"/>
  <c r="V84" i="1"/>
  <c r="BY100" i="1" l="1"/>
  <c r="DR100" i="1"/>
  <c r="BY99" i="1"/>
  <c r="DR99" i="1"/>
  <c r="BY94" i="1"/>
  <c r="DR94" i="1"/>
  <c r="BY23" i="1"/>
  <c r="DR23" i="1"/>
  <c r="BY116" i="1"/>
  <c r="DR116" i="1"/>
  <c r="BY48" i="1"/>
  <c r="DR48" i="1"/>
  <c r="BY25" i="1"/>
  <c r="DR25" i="1"/>
  <c r="CH18" i="1"/>
  <c r="CZ18" i="1"/>
  <c r="CH28" i="1"/>
  <c r="CZ28" i="1"/>
  <c r="BY93" i="1"/>
  <c r="DR93" i="1"/>
  <c r="CH114" i="1"/>
  <c r="CZ114" i="1"/>
  <c r="BY39" i="1"/>
  <c r="BY28" i="1"/>
  <c r="DR28" i="1"/>
  <c r="BY40" i="1"/>
  <c r="DR40" i="1"/>
  <c r="BY37" i="1"/>
  <c r="DR37" i="1"/>
  <c r="BY97" i="1"/>
  <c r="DR97" i="1"/>
  <c r="CH31" i="1"/>
  <c r="CZ31" i="1"/>
  <c r="BY38" i="1"/>
  <c r="DR38" i="1"/>
  <c r="CH47" i="1"/>
  <c r="CZ47" i="1"/>
  <c r="CH93" i="1"/>
  <c r="CZ93" i="1"/>
  <c r="BY111" i="1"/>
  <c r="DR111" i="1"/>
  <c r="BY103" i="1"/>
  <c r="DR103" i="1"/>
  <c r="BY112" i="1"/>
  <c r="DR112" i="1"/>
  <c r="CH22" i="1"/>
  <c r="CZ22" i="1"/>
  <c r="CH48" i="1"/>
  <c r="CZ48" i="1"/>
  <c r="BY19" i="1"/>
  <c r="DR19" i="1"/>
  <c r="BY114" i="1"/>
  <c r="DR114" i="1"/>
  <c r="CH115" i="1"/>
  <c r="CZ115" i="1"/>
  <c r="BY26" i="1"/>
  <c r="DR26" i="1"/>
  <c r="BY109" i="1"/>
  <c r="DR109" i="1"/>
  <c r="BY105" i="1"/>
  <c r="DR105" i="1"/>
  <c r="BY22" i="1"/>
  <c r="DR22" i="1"/>
  <c r="CH16" i="1"/>
  <c r="CZ16" i="1"/>
  <c r="CH111" i="1"/>
  <c r="CZ111" i="1"/>
  <c r="BY108" i="1"/>
  <c r="DR108" i="1"/>
  <c r="BY30" i="1"/>
  <c r="DR30" i="1"/>
  <c r="BY106" i="1"/>
  <c r="DR106" i="1"/>
  <c r="BY16" i="1"/>
  <c r="DR16" i="1"/>
  <c r="CH27" i="1"/>
  <c r="CZ27" i="1"/>
  <c r="BY29" i="1"/>
  <c r="DR29" i="1"/>
  <c r="BY36" i="1"/>
  <c r="DR36" i="1"/>
  <c r="BY96" i="1"/>
  <c r="DR96" i="1"/>
  <c r="BY110" i="1"/>
  <c r="DR110" i="1"/>
  <c r="BY21" i="1"/>
  <c r="DR21" i="1"/>
  <c r="BY47" i="1"/>
  <c r="DR47" i="1"/>
  <c r="BY24" i="1"/>
  <c r="DR24" i="1"/>
  <c r="BY53" i="1"/>
  <c r="DR53" i="1"/>
  <c r="BY34" i="1"/>
  <c r="DR34" i="1"/>
  <c r="CH25" i="1"/>
  <c r="CZ25" i="1"/>
  <c r="CH104" i="1"/>
  <c r="CZ104" i="1"/>
  <c r="BY27" i="1"/>
  <c r="DR27" i="1"/>
  <c r="BY18" i="1"/>
  <c r="DR18" i="1"/>
  <c r="BY33" i="1"/>
  <c r="DR33" i="1"/>
  <c r="BY115" i="1"/>
  <c r="DR115" i="1"/>
  <c r="CH19" i="1"/>
  <c r="CZ19" i="1"/>
  <c r="BY35" i="1"/>
  <c r="DR35" i="1"/>
  <c r="CF123" i="1"/>
  <c r="BW123" i="1"/>
  <c r="BE123" i="1"/>
  <c r="BY123" i="1" l="1"/>
  <c r="CH123" i="1"/>
  <c r="CZ123" i="1"/>
  <c r="DR123" i="1"/>
  <c r="K14" i="1"/>
  <c r="J14" i="1"/>
  <c r="I14" i="1"/>
  <c r="I19" i="1"/>
  <c r="J19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16" i="1"/>
  <c r="J116" i="1"/>
  <c r="K67" i="1"/>
  <c r="K68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16" i="1"/>
  <c r="K16" i="1"/>
  <c r="K18" i="1"/>
  <c r="K19" i="1"/>
  <c r="K22" i="1"/>
  <c r="K23" i="1"/>
  <c r="K24" i="1"/>
  <c r="K25" i="1"/>
  <c r="J67" i="1"/>
  <c r="J68" i="1"/>
  <c r="J92" i="1"/>
  <c r="J93" i="1"/>
  <c r="J94" i="1"/>
  <c r="J95" i="1"/>
  <c r="I67" i="1"/>
  <c r="I68" i="1"/>
  <c r="I92" i="1"/>
  <c r="I93" i="1"/>
  <c r="I94" i="1"/>
  <c r="I95" i="1"/>
  <c r="I16" i="1"/>
  <c r="J16" i="1"/>
  <c r="I18" i="1"/>
  <c r="J18" i="1"/>
  <c r="I22" i="1"/>
  <c r="J22" i="1"/>
  <c r="I23" i="1"/>
  <c r="J23" i="1"/>
  <c r="I24" i="1"/>
  <c r="J24" i="1"/>
  <c r="I25" i="1"/>
  <c r="J25" i="1"/>
  <c r="L14" i="1" l="1"/>
  <c r="L116" i="1"/>
  <c r="L92" i="1"/>
  <c r="L94" i="1"/>
  <c r="M68" i="1"/>
  <c r="M105" i="1"/>
  <c r="L103" i="1"/>
  <c r="L101" i="1"/>
  <c r="M103" i="1"/>
  <c r="M94" i="1"/>
  <c r="M24" i="1"/>
  <c r="M22" i="1"/>
  <c r="L18" i="1"/>
  <c r="L95" i="1"/>
  <c r="L93" i="1"/>
  <c r="M67" i="1"/>
  <c r="M92" i="1"/>
  <c r="L68" i="1"/>
  <c r="M16" i="1"/>
  <c r="M95" i="1"/>
  <c r="M93" i="1"/>
  <c r="L67" i="1"/>
  <c r="M99" i="1"/>
  <c r="M96" i="1"/>
  <c r="M19" i="1"/>
  <c r="L16" i="1"/>
  <c r="L24" i="1"/>
  <c r="M25" i="1"/>
  <c r="M18" i="1"/>
  <c r="L96" i="1"/>
  <c r="M100" i="1"/>
  <c r="L99" i="1"/>
  <c r="L98" i="1"/>
  <c r="L97" i="1"/>
  <c r="L22" i="1"/>
  <c r="L25" i="1"/>
  <c r="M23" i="1"/>
  <c r="M106" i="1"/>
  <c r="L105" i="1"/>
  <c r="L104" i="1"/>
  <c r="M102" i="1"/>
  <c r="M101" i="1"/>
  <c r="M97" i="1"/>
  <c r="L23" i="1"/>
  <c r="L19" i="1"/>
  <c r="L102" i="1"/>
  <c r="L106" i="1"/>
  <c r="L100" i="1"/>
  <c r="M116" i="1"/>
  <c r="M104" i="1"/>
  <c r="M98" i="1"/>
</calcChain>
</file>

<file path=xl/sharedStrings.xml><?xml version="1.0" encoding="utf-8"?>
<sst xmlns="http://schemas.openxmlformats.org/spreadsheetml/2006/main" count="1476" uniqueCount="273">
  <si>
    <t>Point</t>
  </si>
  <si>
    <t>North (ft)</t>
  </si>
  <si>
    <t>East (ft)</t>
  </si>
  <si>
    <t>Elev(ft)</t>
  </si>
  <si>
    <t>North</t>
  </si>
  <si>
    <t>East</t>
  </si>
  <si>
    <t>Height</t>
  </si>
  <si>
    <t>AB01</t>
  </si>
  <si>
    <t>#</t>
  </si>
  <si>
    <t>AB04</t>
  </si>
  <si>
    <t>AB05</t>
  </si>
  <si>
    <t>AB13</t>
  </si>
  <si>
    <t>AB16</t>
  </si>
  <si>
    <t>AB17</t>
  </si>
  <si>
    <t>AB24</t>
  </si>
  <si>
    <t>AB50</t>
  </si>
  <si>
    <t>AB51</t>
  </si>
  <si>
    <t>AB53</t>
  </si>
  <si>
    <t>AB57</t>
  </si>
  <si>
    <t>AB58</t>
  </si>
  <si>
    <t>AB59</t>
  </si>
  <si>
    <t>AB60</t>
  </si>
  <si>
    <t>CR50</t>
  </si>
  <si>
    <t>CR51</t>
  </si>
  <si>
    <t>FT08</t>
  </si>
  <si>
    <t>KC05</t>
  </si>
  <si>
    <t>KC06</t>
  </si>
  <si>
    <t>KC07</t>
  </si>
  <si>
    <t>KC14</t>
  </si>
  <si>
    <t>KC15</t>
  </si>
  <si>
    <t>KC16</t>
  </si>
  <si>
    <t>PB04</t>
  </si>
  <si>
    <t>PB06</t>
  </si>
  <si>
    <t>PB07</t>
  </si>
  <si>
    <t>PB08</t>
  </si>
  <si>
    <t>PB09</t>
  </si>
  <si>
    <t>PB12</t>
  </si>
  <si>
    <t>PB13</t>
  </si>
  <si>
    <t>PB18</t>
  </si>
  <si>
    <t>PB20</t>
  </si>
  <si>
    <t>PB21</t>
  </si>
  <si>
    <t>PB26</t>
  </si>
  <si>
    <t>PB27</t>
  </si>
  <si>
    <t>PB29</t>
  </si>
  <si>
    <t>PB54</t>
  </si>
  <si>
    <t>PB55</t>
  </si>
  <si>
    <t>PB59</t>
  </si>
  <si>
    <t>UB02</t>
  </si>
  <si>
    <t>Original Positions</t>
  </si>
  <si>
    <t>Sept. 24, 2007 Positions</t>
  </si>
  <si>
    <t>Date</t>
  </si>
  <si>
    <t>Overall Movements (US Feet)</t>
  </si>
  <si>
    <t>NAD83 SPC Zone 5 (Ft)</t>
  </si>
  <si>
    <t>NAVD88</t>
  </si>
  <si>
    <t>*</t>
  </si>
  <si>
    <t>Azim.°</t>
  </si>
  <si>
    <t>Dist.</t>
  </si>
  <si>
    <t>Note</t>
  </si>
  <si>
    <t>Original Position to Sept. 24, 2007</t>
  </si>
  <si>
    <t>Notes:</t>
  </si>
  <si>
    <t>AB62</t>
  </si>
  <si>
    <t>AB63</t>
  </si>
  <si>
    <t>#  Indicates stable points, not moving</t>
  </si>
  <si>
    <t>AB64</t>
  </si>
  <si>
    <t>AB65</t>
  </si>
  <si>
    <t>AB66</t>
  </si>
  <si>
    <t>AB67</t>
  </si>
  <si>
    <t>AB68</t>
  </si>
  <si>
    <t>KC17</t>
  </si>
  <si>
    <t>CR53</t>
  </si>
  <si>
    <t>Disturbed between 2007-2008</t>
  </si>
  <si>
    <t>MONITORING POINTS</t>
  </si>
  <si>
    <t>Monitoring Point Movements</t>
  </si>
  <si>
    <t>9/24/2007(1994)</t>
  </si>
  <si>
    <t>9/24/2007(1998)</t>
  </si>
  <si>
    <t>NAD83(2007) STATE PLANE COORDINATES &amp; NAVD88 ELEVATIONS of Original Positions, 2007 &amp; Post 2007 Positions</t>
  </si>
  <si>
    <t xml:space="preserve">   relative to the 1" IP used presently, resulting in correct Overall Movements, see Reports</t>
  </si>
  <si>
    <t>PB67</t>
  </si>
  <si>
    <t>Prepared by McGee Surveying Consulting</t>
  </si>
  <si>
    <t>PORTUGUESE BEND LANDSLIDE MONITORING - MOVEMENT DATA POSTING as of September 24, 2007</t>
  </si>
  <si>
    <t>PB68</t>
  </si>
  <si>
    <t>PB69</t>
  </si>
  <si>
    <t>PB70</t>
  </si>
  <si>
    <t>AB70</t>
  </si>
  <si>
    <t>KC18</t>
  </si>
  <si>
    <t>PVE3RP</t>
  </si>
  <si>
    <t>AB73</t>
  </si>
  <si>
    <t>FT09</t>
  </si>
  <si>
    <t>CR54</t>
  </si>
  <si>
    <t>CW06</t>
  </si>
  <si>
    <t>CW08</t>
  </si>
  <si>
    <t>KC19</t>
  </si>
  <si>
    <t>KC20</t>
  </si>
  <si>
    <t>KC21</t>
  </si>
  <si>
    <t>KC22</t>
  </si>
  <si>
    <t>KC23</t>
  </si>
  <si>
    <t>PB72</t>
  </si>
  <si>
    <t>PB75</t>
  </si>
  <si>
    <t>RP01</t>
  </si>
  <si>
    <t>AB21</t>
  </si>
  <si>
    <t>CW05</t>
  </si>
  <si>
    <t>Fixed</t>
  </si>
  <si>
    <t>Check Point at Trump Golf Course</t>
  </si>
  <si>
    <t>Rate/Mo.</t>
  </si>
  <si>
    <t>Page 1</t>
  </si>
  <si>
    <t>*  Indicates no signal of horizontal movement detected in the Period at the 95% level of confidence</t>
  </si>
  <si>
    <t>AB74</t>
  </si>
  <si>
    <t>AB75</t>
  </si>
  <si>
    <t>AB76</t>
  </si>
  <si>
    <t>AB77</t>
  </si>
  <si>
    <t>CR56</t>
  </si>
  <si>
    <t>KC25</t>
  </si>
  <si>
    <t>KC26</t>
  </si>
  <si>
    <t>KC28</t>
  </si>
  <si>
    <t>KC29</t>
  </si>
  <si>
    <t>KC30</t>
  </si>
  <si>
    <t>KC31</t>
  </si>
  <si>
    <t>RP02</t>
  </si>
  <si>
    <t xml:space="preserve">Added Base Pt  </t>
  </si>
  <si>
    <t>New Pt</t>
  </si>
  <si>
    <t>Rate/Mo</t>
  </si>
  <si>
    <t>CW01</t>
  </si>
  <si>
    <t>Add CW Point</t>
  </si>
  <si>
    <t>% Chg</t>
  </si>
  <si>
    <t>Av.</t>
  </si>
  <si>
    <t>Azim.º</t>
  </si>
  <si>
    <t>2D Dist.</t>
  </si>
  <si>
    <t xml:space="preserve"> An average month is 30.42 days</t>
  </si>
  <si>
    <t>NAD83 CA SPC Zone 5</t>
  </si>
  <si>
    <t>AB78</t>
  </si>
  <si>
    <t>CR57</t>
  </si>
  <si>
    <t>KC34</t>
  </si>
  <si>
    <t>KC35</t>
  </si>
  <si>
    <t>KC36</t>
  </si>
  <si>
    <t>KC37</t>
  </si>
  <si>
    <t>AB79</t>
  </si>
  <si>
    <t>AB80</t>
  </si>
  <si>
    <t>CR58</t>
  </si>
  <si>
    <t>CR59</t>
  </si>
  <si>
    <t>FT10</t>
  </si>
  <si>
    <t>PB76</t>
  </si>
  <si>
    <t>CR55A</t>
  </si>
  <si>
    <t>RP03</t>
  </si>
  <si>
    <t>Check Point near RP02</t>
  </si>
  <si>
    <t>CR60</t>
  </si>
  <si>
    <t>$ Overall Movements (US Feet)</t>
  </si>
  <si>
    <t xml:space="preserve">Base Station </t>
  </si>
  <si>
    <t xml:space="preserve">1= At KC01 2005 and prior surveys used a nearby monument S31.5W 1.48', the original position is adjusted here to be   </t>
  </si>
  <si>
    <t xml:space="preserve"> * = Indicates no horizontal movement detected in the Period at the 95% level of confidence</t>
  </si>
  <si>
    <t xml:space="preserve"> $ = Overall Movement is Relative to the Date of Origin which varies, see Year &amp; Page 1 for Date </t>
  </si>
  <si>
    <t>AB81</t>
  </si>
  <si>
    <t>PB71RP</t>
  </si>
  <si>
    <t>RP05</t>
  </si>
  <si>
    <t>New Pt (Destroyed Nov.2024)</t>
  </si>
  <si>
    <t>PB77</t>
  </si>
  <si>
    <t>Ref.Frame Constraint Pt.@City Hall</t>
  </si>
  <si>
    <t xml:space="preserve"> 1 = Probable Error of the Indicated Movement not the Rate/Month</t>
  </si>
  <si>
    <t>95%Err(1)</t>
  </si>
  <si>
    <t>&lt;Revised 03/14/25</t>
  </si>
  <si>
    <t>&lt;Fixed Point</t>
  </si>
  <si>
    <t>AB83</t>
  </si>
  <si>
    <t xml:space="preserve"> 2 = Periodic Movement Time Intervals are as indicated and reflected in the Rates</t>
  </si>
  <si>
    <t>AB84</t>
  </si>
  <si>
    <t>PORTUGUESE BEND LANDSLIDE MONITORING - MOVEMENT at September 3, 2025</t>
  </si>
  <si>
    <t xml:space="preserve">Prepared by McGee Surveying Consulting - Document Date: September 8, 2025 </t>
  </si>
  <si>
    <t>FULL PVDS MONITORING #82 (M82)</t>
  </si>
  <si>
    <t>September 3, 2025 Positions</t>
  </si>
  <si>
    <t>Original Position to September 3, 2025</t>
  </si>
  <si>
    <t>Periodic Movements M81 to M82 (US Feet)</t>
  </si>
  <si>
    <t>Periodic Movements M80 to M82 (US Feet)</t>
  </si>
  <si>
    <t>August 5, 2025 to September 3, 2025 (29 days / 0.953 Mo.)</t>
  </si>
  <si>
    <t>August 19, 2025, to September 3, 2025 (15 days / 0.493 Mo.)</t>
  </si>
  <si>
    <t>PORTUGUESE BEND LANDSLIDE MONITORING - MOVEMENT at September 17, 2025</t>
  </si>
  <si>
    <t xml:space="preserve">Prepared by McGee Surveying Consulting - Document Date: September 20, 2025 </t>
  </si>
  <si>
    <t>PARTIAL MONITORING #83 (M83)</t>
  </si>
  <si>
    <t>September 17, 2025 Positions</t>
  </si>
  <si>
    <t>Periodic Movements M82 to M83 (US Feet)</t>
  </si>
  <si>
    <t xml:space="preserve"> 3 = KC13 was destroyed and reset nearby as KC39. No movement data available this period. </t>
  </si>
  <si>
    <t>Original Position to September 17, 2025</t>
  </si>
  <si>
    <t>September 3, 2025 to September 17, 2025 (14 days / 0.460 Mo.)</t>
  </si>
  <si>
    <t>PORTUGUESE BEND LANDSLIDE MONITORING - MOVEMENT at October 2, 2025</t>
  </si>
  <si>
    <t>FULL PVDS MONITORING #84 (M84)</t>
  </si>
  <si>
    <t>AB85</t>
  </si>
  <si>
    <t>Replaces AB82</t>
  </si>
  <si>
    <t>Replaces  AB06</t>
  </si>
  <si>
    <t>Replaces  AB07</t>
  </si>
  <si>
    <t>Replaces  AB54</t>
  </si>
  <si>
    <t>Replaces  AB18</t>
  </si>
  <si>
    <t>Replaces  AB52</t>
  </si>
  <si>
    <t>Replaces  AB55</t>
  </si>
  <si>
    <t>Replaces  AB15</t>
  </si>
  <si>
    <t>Replaces  AB12</t>
  </si>
  <si>
    <t>Replaces  AB71</t>
  </si>
  <si>
    <t>Replaces  CR52</t>
  </si>
  <si>
    <t>Replaces  CR55</t>
  </si>
  <si>
    <t>Replaces  FT07</t>
  </si>
  <si>
    <t>Replaces  KC04</t>
  </si>
  <si>
    <t>Replaces  KC01</t>
  </si>
  <si>
    <t>Replaces  PB64</t>
  </si>
  <si>
    <t>Replaces  AB73</t>
  </si>
  <si>
    <t>Replaces  AB74</t>
  </si>
  <si>
    <t>AB02</t>
  </si>
  <si>
    <t xml:space="preserve"> 1 = Probable Error of the Indicated Movement not of the Rate/Month</t>
  </si>
  <si>
    <t>October 2, 2025 Positions</t>
  </si>
  <si>
    <t>Original Position to October 2, 2025</t>
  </si>
  <si>
    <t>Periodic Movements M82 to M84 (US Feet)</t>
  </si>
  <si>
    <t>September 3, 2025 to October 2, 2025 (29 days / 0.953 Mo.)</t>
  </si>
  <si>
    <t>Periodic Movements M83 to M84 (US Feet)</t>
  </si>
  <si>
    <t>September 17, 2025, to October 2, 2025 (15 days / 0.493 Mo.)</t>
  </si>
  <si>
    <t>Page 2</t>
  </si>
  <si>
    <t>Page 3</t>
  </si>
  <si>
    <t>File No. 2</t>
  </si>
  <si>
    <t>Created</t>
  </si>
  <si>
    <t>KC39</t>
  </si>
  <si>
    <t>New Pt.</t>
  </si>
  <si>
    <t xml:space="preserve">Prepared by McGee Surveying Consulting - Document Date: October 06, 2025 </t>
  </si>
  <si>
    <t>Replaces AB74</t>
  </si>
  <si>
    <t>New Point to Replace AB74</t>
  </si>
  <si>
    <t>SEE XLSX FILE</t>
  </si>
  <si>
    <t>"PB MOVEMENT DATA POSTING M83  2007 to 09-17-2025.xlsx"</t>
  </si>
  <si>
    <t>Page 4</t>
  </si>
  <si>
    <t>PARTIAL MONITORING #85 (M85)</t>
  </si>
  <si>
    <t>October 2, 2025 to October 16, 2025 (14 days / 0.460 Mo.)</t>
  </si>
  <si>
    <t>PORTUGUESE BEND LANDSLIDE MONITORING - MOVEMENT at October 16, 2025</t>
  </si>
  <si>
    <t>October 16, 2025 Positions</t>
  </si>
  <si>
    <t>Periodic Movements M84 to M85 (US Feet)</t>
  </si>
  <si>
    <t>Original Position to October 16, 2025</t>
  </si>
  <si>
    <t xml:space="preserve">Prepared by McGee Surveying Consulting - Document Date: October 24, 2025 </t>
  </si>
  <si>
    <t>10/24/25 Note: Amended "Rate/Mo % Chg" below</t>
  </si>
  <si>
    <t>Page 5</t>
  </si>
  <si>
    <t>PORTUGUESE BEND LANDSLIDE MONITORING - MOVEMENT at November 4, 2025</t>
  </si>
  <si>
    <t>FULL PVDS MONITORING #86 (M86)</t>
  </si>
  <si>
    <t>Periodic Movements M84 to M86 (US Feet)</t>
  </si>
  <si>
    <t>Periodic Movements M85 to M86 (US Feet)</t>
  </si>
  <si>
    <t>October 16, 2025 to November 04, 2025 (19 days / 0.625 Mo.)</t>
  </si>
  <si>
    <t>October 2, 2025 to November 04, 2025 (33 days / 1.085 Mo.)</t>
  </si>
  <si>
    <t xml:space="preserve">Prepared by McGee Surveying Consulting - Document Date: November 14, 2025 </t>
  </si>
  <si>
    <t>November 4, 2025 Positions</t>
  </si>
  <si>
    <t>Original Position to November 4, 2025</t>
  </si>
  <si>
    <t>9/24/2007(1994) Indicates the 2007 position is used for overall; see 2007 Report Attachments for original 1994 pos's</t>
  </si>
  <si>
    <t>10/24/25 Note: The below "Rate/Mo % Chg" are revised from previous report</t>
  </si>
  <si>
    <t>Page 6</t>
  </si>
  <si>
    <t>FULL PVDS MONITORING #87 (M87)</t>
  </si>
  <si>
    <t>December 02, 2025 Positions</t>
  </si>
  <si>
    <t>Periodic Movements M86 to M87 (US Feet)</t>
  </si>
  <si>
    <t>November 04, 2025 to December 02, 2025 (28 days / 0.920 Mo.)</t>
  </si>
  <si>
    <r>
      <t xml:space="preserve">Original Position to </t>
    </r>
    <r>
      <rPr>
        <b/>
        <sz val="10"/>
        <color theme="5" tint="-0.499984740745262"/>
        <rFont val="Courier New"/>
        <family val="3"/>
      </rPr>
      <t>December 2, 2025</t>
    </r>
  </si>
  <si>
    <r>
      <t xml:space="preserve">PORTUGUESE BEND LANDSLIDE MONITORING - MOVEMENT at </t>
    </r>
    <r>
      <rPr>
        <b/>
        <sz val="10"/>
        <color theme="5" tint="-0.499984740745262"/>
        <rFont val="Courier New"/>
        <family val="3"/>
      </rPr>
      <t>December 02, 2025</t>
    </r>
  </si>
  <si>
    <r>
      <t xml:space="preserve">Prepared by McGee Surveying Consulting - Document Date: </t>
    </r>
    <r>
      <rPr>
        <b/>
        <sz val="10"/>
        <color theme="5" tint="-0.499984740745262"/>
        <rFont val="Courier New"/>
        <family val="3"/>
      </rPr>
      <t>December 12, 2025</t>
    </r>
    <r>
      <rPr>
        <b/>
        <sz val="10"/>
        <rFont val="Courier New"/>
        <family val="3"/>
      </rPr>
      <t xml:space="preserve"> </t>
    </r>
  </si>
  <si>
    <t xml:space="preserve"> 4 = AB84: Note, vertical movement has accelerated, to be watched </t>
  </si>
  <si>
    <t xml:space="preserve"> 4 = PB09 Periodic Movement is from Oct. 2, 2025 to Dec. 2, 2025; rate based on two months (No position available for Nov. 4, 2025) </t>
  </si>
  <si>
    <t xml:space="preserve"> 3 = Movement Indeterminate until Next Monitoring, If Accumlative then Movement has Occurred</t>
  </si>
  <si>
    <t>Page 7</t>
  </si>
  <si>
    <t>December 17, 2025 Positions</t>
  </si>
  <si>
    <r>
      <t xml:space="preserve">Original Position to </t>
    </r>
    <r>
      <rPr>
        <b/>
        <sz val="10"/>
        <color theme="5" tint="-0.499984740745262"/>
        <rFont val="Courier New"/>
        <family val="3"/>
      </rPr>
      <t>December 17, 2025</t>
    </r>
  </si>
  <si>
    <t>Periodic Movements M87 to M88 (US Feet)</t>
  </si>
  <si>
    <t>FULL PVDS MONITORING #88 (M88)</t>
  </si>
  <si>
    <r>
      <t xml:space="preserve">PORTUGUESE BEND LANDSLIDE MONITORING - MOVEMENT at </t>
    </r>
    <r>
      <rPr>
        <b/>
        <sz val="10"/>
        <color theme="5" tint="-0.499984740745262"/>
        <rFont val="Courier New"/>
        <family val="3"/>
      </rPr>
      <t>December 17, 2025</t>
    </r>
  </si>
  <si>
    <r>
      <t xml:space="preserve">Prepared by McGee Surveying Consulting - Document Date: </t>
    </r>
    <r>
      <rPr>
        <b/>
        <sz val="10"/>
        <color theme="5" tint="-0.499984740745262"/>
        <rFont val="Courier New"/>
        <family val="3"/>
      </rPr>
      <t>December 19, 2025</t>
    </r>
    <r>
      <rPr>
        <b/>
        <sz val="10"/>
        <rFont val="Courier New"/>
        <family val="3"/>
      </rPr>
      <t xml:space="preserve"> </t>
    </r>
  </si>
  <si>
    <t>December 02, 2025 to December 17, 2025 (15 days / 0.493 Mo.)</t>
  </si>
  <si>
    <t xml:space="preserve"> 3 = KC31: Note, 10/16/25 position deemed noisy, rely on monthly movement; PB09 not accesible due to paving maintenenace </t>
  </si>
  <si>
    <t>Page 8</t>
  </si>
  <si>
    <t>Page 9/9</t>
  </si>
  <si>
    <t>FULL PVDS MONITORING #89 (M89)</t>
  </si>
  <si>
    <t>Periodic Movements M88 to M89 (US Feet)</t>
  </si>
  <si>
    <t>Periodic Movements M87 to M89 (US Feet)</t>
  </si>
  <si>
    <t xml:space="preserve"> 1 = Probable Error of the Indicated Movement, not of the Rate/Month</t>
  </si>
  <si>
    <r>
      <t xml:space="preserve">PORTUGUESE BEND LANDSLIDE MONITORING - MOVEMENT at </t>
    </r>
    <r>
      <rPr>
        <b/>
        <sz val="10"/>
        <color theme="5" tint="-0.499984740745262"/>
        <rFont val="Courier New"/>
        <family val="3"/>
      </rPr>
      <t>January 08, 2026</t>
    </r>
  </si>
  <si>
    <t>January 08, 2026 Positions</t>
  </si>
  <si>
    <t>Original Position to January 08, 2026</t>
  </si>
  <si>
    <t>December 02, 2025 to January 08, 2026 (36 days / 1.183 Mo.)</t>
  </si>
  <si>
    <t>December 17, 2025 to January 08, 2026 (21 days / 0.690 Mo.)</t>
  </si>
  <si>
    <r>
      <t xml:space="preserve">Prepared by McGee Surveying Consulting - Document Date: </t>
    </r>
    <r>
      <rPr>
        <b/>
        <sz val="10"/>
        <color theme="5" tint="-0.499984740745262"/>
        <rFont val="Courier New"/>
        <family val="3"/>
      </rPr>
      <t>January 18,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</si>
</sst>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Courier New"/>
    </font>
    <font>
      <sz val="8"/>
      <name val="Courier New"/>
      <family val="3"/>
    </font>
    <font>
      <sz val="10"/>
      <name val="Courier New"/>
      <family val="3"/>
    </font>
    <font>
      <sz val="10"/>
      <name val="Arial"/>
      <family val="2"/>
    </font>
    <font>
      <b/>
      <sz val="10"/>
      <name val="Courier New"/>
      <family val="3"/>
    </font>
    <font>
      <b/>
      <sz val="10"/>
      <color rgb="FFFF0000"/>
      <name val="Courier New"/>
      <family val="3"/>
    </font>
    <font>
      <b/>
      <u/>
      <sz val="10"/>
      <name val="Courier New"/>
      <family val="3"/>
    </font>
    <font>
      <b/>
      <i/>
      <sz val="10"/>
      <name val="Courier New"/>
      <family val="3"/>
    </font>
    <font>
      <b/>
      <sz val="10"/>
      <color rgb="FFC00000"/>
      <name val="Courier New"/>
      <family val="3"/>
    </font>
    <font>
      <b/>
      <sz val="10"/>
      <color theme="1"/>
      <name val="Courier New"/>
      <family val="3"/>
    </font>
    <font>
      <b/>
      <sz val="10"/>
      <color theme="5" tint="-0.499984740745262"/>
      <name val="Courier New"/>
      <family val="3"/>
    </font>
    <font>
      <b/>
      <u/>
      <sz val="10"/>
      <color theme="5" tint="-0.499984740745262"/>
      <name val="Courier New"/>
      <family val="3"/>
    </font>
    <font>
      <sz val="10.5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53">
    <xf numFmtId="0" fontId="0" fillId="0" borderId="0" xfId="0"/>
    <xf numFmtId="2" fontId="4" fillId="0" borderId="0" xfId="0" applyNumberFormat="1" applyFont="1"/>
    <xf numFmtId="0" fontId="4" fillId="0" borderId="0" xfId="0" applyFont="1"/>
    <xf numFmtId="2" fontId="4" fillId="0" borderId="10" xfId="0" applyNumberFormat="1" applyFont="1" applyBorder="1"/>
    <xf numFmtId="0" fontId="4" fillId="0" borderId="10" xfId="0" applyFont="1" applyBorder="1"/>
    <xf numFmtId="2" fontId="4" fillId="0" borderId="0" xfId="2" applyNumberFormat="1" applyFont="1"/>
    <xf numFmtId="2" fontId="4" fillId="0" borderId="10" xfId="2" applyNumberFormat="1" applyFont="1" applyBorder="1"/>
    <xf numFmtId="0" fontId="4" fillId="0" borderId="1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vertic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10" xfId="0" applyFont="1" applyBorder="1" applyProtection="1">
      <protection locked="0"/>
    </xf>
    <xf numFmtId="0" fontId="4" fillId="0" borderId="7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4" fillId="0" borderId="1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7" fillId="0" borderId="0" xfId="0" applyFont="1"/>
    <xf numFmtId="14" fontId="4" fillId="0" borderId="0" xfId="0" applyNumberFormat="1" applyFont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14" fontId="4" fillId="0" borderId="0" xfId="0" applyNumberFormat="1" applyFont="1" applyProtection="1">
      <protection locked="0"/>
    </xf>
    <xf numFmtId="0" fontId="4" fillId="0" borderId="5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4" fontId="5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/>
    <xf numFmtId="0" fontId="4" fillId="0" borderId="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1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Alignment="1" applyProtection="1">
      <alignment horizontal="right"/>
      <protection locked="0"/>
    </xf>
    <xf numFmtId="2" fontId="4" fillId="0" borderId="3" xfId="0" applyNumberFormat="1" applyFont="1" applyBorder="1" applyAlignment="1" applyProtection="1">
      <alignment horizontal="right"/>
      <protection locked="0"/>
    </xf>
    <xf numFmtId="2" fontId="4" fillId="0" borderId="9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0" fontId="9" fillId="0" borderId="7" xfId="0" applyFont="1" applyBorder="1" applyAlignment="1">
      <alignment horizontal="center" vertical="center"/>
    </xf>
    <xf numFmtId="2" fontId="9" fillId="0" borderId="0" xfId="0" applyNumberFormat="1" applyFont="1"/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Alignment="1" applyProtection="1">
      <alignment horizontal="left"/>
      <protection locked="0"/>
    </xf>
    <xf numFmtId="2" fontId="4" fillId="0" borderId="0" xfId="1" applyNumberFormat="1" applyFont="1" applyAlignment="1" applyProtection="1">
      <alignment horizontal="center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 applyProtection="1">
      <alignment horizontal="right"/>
      <protection locked="0"/>
    </xf>
    <xf numFmtId="2" fontId="4" fillId="0" borderId="9" xfId="1" applyNumberFormat="1" applyFont="1" applyBorder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15" xfId="0" applyNumberFormat="1" applyFont="1" applyBorder="1" applyAlignment="1">
      <alignment horizontal="center" vertical="center"/>
    </xf>
    <xf numFmtId="0" fontId="2" fillId="0" borderId="0" xfId="0" applyFont="1"/>
    <xf numFmtId="2" fontId="2" fillId="0" borderId="9" xfId="0" applyNumberFormat="1" applyFont="1" applyBorder="1"/>
    <xf numFmtId="2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9" xfId="1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2" fontId="4" fillId="0" borderId="10" xfId="0" applyNumberFormat="1" applyFont="1" applyBorder="1" applyAlignment="1" applyProtection="1">
      <alignment horizontal="right"/>
      <protection locked="0"/>
    </xf>
    <xf numFmtId="2" fontId="4" fillId="0" borderId="10" xfId="1" applyNumberFormat="1" applyFont="1" applyBorder="1" applyAlignment="1" applyProtection="1">
      <alignment horizontal="center"/>
      <protection locked="0"/>
    </xf>
    <xf numFmtId="2" fontId="4" fillId="0" borderId="9" xfId="0" applyNumberFormat="1" applyFont="1" applyBorder="1"/>
    <xf numFmtId="14" fontId="4" fillId="0" borderId="0" xfId="0" applyNumberFormat="1" applyFont="1" applyAlignment="1" applyProtection="1">
      <alignment horizontal="right"/>
      <protection locked="0"/>
    </xf>
    <xf numFmtId="2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2" fontId="5" fillId="0" borderId="15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/>
    <xf numFmtId="1" fontId="4" fillId="0" borderId="0" xfId="0" applyNumberFormat="1" applyFont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4" fillId="0" borderId="10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2" fillId="0" borderId="0" xfId="0" applyNumberFormat="1" applyFont="1"/>
    <xf numFmtId="2" fontId="4" fillId="0" borderId="7" xfId="0" applyNumberFormat="1" applyFont="1" applyBorder="1" applyAlignment="1" applyProtection="1">
      <alignment horizontal="left"/>
      <protection locked="0"/>
    </xf>
    <xf numFmtId="0" fontId="4" fillId="0" borderId="15" xfId="0" applyFont="1" applyBorder="1" applyProtection="1">
      <protection locked="0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2" fontId="9" fillId="0" borderId="0" xfId="0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" fontId="4" fillId="2" borderId="0" xfId="0" applyNumberFormat="1" applyFont="1" applyFill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0" xfId="0" applyNumberFormat="1" applyFont="1" applyFill="1" applyAlignment="1" applyProtection="1">
      <alignment horizontal="right"/>
      <protection locked="0"/>
    </xf>
    <xf numFmtId="2" fontId="4" fillId="2" borderId="0" xfId="1" applyNumberFormat="1" applyFont="1" applyFill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2" fontId="4" fillId="2" borderId="10" xfId="1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4" fontId="4" fillId="0" borderId="0" xfId="0" applyNumberFormat="1" applyFont="1" applyAlignment="1">
      <alignment horizontal="right" vertical="center"/>
    </xf>
    <xf numFmtId="14" fontId="4" fillId="0" borderId="15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14" fontId="4" fillId="0" borderId="0" xfId="2" applyNumberFormat="1" applyFont="1" applyAlignment="1">
      <alignment vertical="center"/>
    </xf>
    <xf numFmtId="1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" fontId="4" fillId="0" borderId="15" xfId="0" applyNumberFormat="1" applyFont="1" applyBorder="1" applyAlignment="1" applyProtection="1">
      <alignment horizontal="center"/>
      <protection locked="0"/>
    </xf>
    <xf numFmtId="2" fontId="4" fillId="0" borderId="1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4" fontId="4" fillId="0" borderId="10" xfId="0" applyNumberFormat="1" applyFont="1" applyBorder="1" applyProtection="1">
      <protection locked="0"/>
    </xf>
    <xf numFmtId="2" fontId="4" fillId="0" borderId="7" xfId="0" applyNumberFormat="1" applyFont="1" applyBorder="1" applyAlignment="1">
      <alignment horizontal="center"/>
    </xf>
    <xf numFmtId="164" fontId="4" fillId="0" borderId="12" xfId="0" applyNumberFormat="1" applyFont="1" applyBorder="1" applyAlignment="1" applyProtection="1">
      <alignment horizontal="center"/>
      <protection locked="0"/>
    </xf>
    <xf numFmtId="14" fontId="4" fillId="0" borderId="8" xfId="0" applyNumberFormat="1" applyFont="1" applyBorder="1" applyProtection="1">
      <protection locked="0"/>
    </xf>
    <xf numFmtId="2" fontId="9" fillId="0" borderId="8" xfId="0" applyNumberFormat="1" applyFont="1" applyBorder="1"/>
    <xf numFmtId="164" fontId="4" fillId="0" borderId="8" xfId="0" applyNumberFormat="1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right"/>
      <protection locked="0"/>
    </xf>
    <xf numFmtId="2" fontId="4" fillId="0" borderId="8" xfId="0" applyNumberFormat="1" applyFont="1" applyBorder="1" applyAlignment="1" applyProtection="1">
      <alignment horizontal="right"/>
      <protection locked="0"/>
    </xf>
    <xf numFmtId="1" fontId="4" fillId="0" borderId="8" xfId="0" applyNumberFormat="1" applyFont="1" applyBorder="1" applyAlignment="1" applyProtection="1">
      <alignment horizontal="right"/>
      <protection locked="0"/>
    </xf>
    <xf numFmtId="2" fontId="4" fillId="0" borderId="6" xfId="0" applyNumberFormat="1" applyFont="1" applyBorder="1" applyAlignment="1" applyProtection="1">
      <alignment horizontal="right"/>
      <protection locked="0"/>
    </xf>
    <xf numFmtId="164" fontId="4" fillId="0" borderId="8" xfId="0" applyNumberFormat="1" applyFont="1" applyBorder="1" applyAlignment="1" applyProtection="1">
      <alignment horizontal="center"/>
      <protection locked="0"/>
    </xf>
    <xf numFmtId="2" fontId="5" fillId="0" borderId="12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/>
    <xf numFmtId="164" fontId="4" fillId="0" borderId="6" xfId="0" applyNumberFormat="1" applyFont="1" applyBorder="1"/>
    <xf numFmtId="2" fontId="4" fillId="0" borderId="8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4" fontId="5" fillId="0" borderId="8" xfId="0" applyNumberFormat="1" applyFont="1" applyBorder="1" applyProtection="1"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2" fontId="5" fillId="0" borderId="8" xfId="0" applyNumberFormat="1" applyFont="1" applyBorder="1" applyAlignment="1" applyProtection="1">
      <alignment horizontal="right"/>
      <protection locked="0"/>
    </xf>
    <xf numFmtId="1" fontId="5" fillId="0" borderId="8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/>
    <xf numFmtId="164" fontId="4" fillId="0" borderId="0" xfId="0" applyNumberFormat="1" applyFont="1" applyAlignment="1" applyProtection="1">
      <alignment horizontal="right"/>
      <protection locked="0"/>
    </xf>
    <xf numFmtId="164" fontId="5" fillId="0" borderId="6" xfId="0" applyNumberFormat="1" applyFont="1" applyBorder="1" applyAlignment="1">
      <alignment horizontal="center"/>
    </xf>
    <xf numFmtId="0" fontId="4" fillId="0" borderId="13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/>
    <xf numFmtId="0" fontId="6" fillId="0" borderId="10" xfId="0" applyFont="1" applyBorder="1" applyAlignment="1" applyProtection="1">
      <alignment horizontal="center"/>
      <protection locked="0"/>
    </xf>
    <xf numFmtId="2" fontId="4" fillId="0" borderId="10" xfId="0" applyNumberFormat="1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4" fillId="0" borderId="7" xfId="0" applyNumberFormat="1" applyFont="1" applyBorder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2" xr:uid="{00000000-0005-0000-0000-000030000000}"/>
    <cellStyle name="Normal 3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188</xdr:col>
      <xdr:colOff>337923</xdr:colOff>
      <xdr:row>1</xdr:row>
      <xdr:rowOff>66492</xdr:rowOff>
    </xdr:from>
    <xdr:ext cx="3183074" cy="1151916"/>
    <xdr:pic>
      <xdr:nvPicPr>
        <xdr:cNvPr id="3" name="Picture 2">
          <a:extLst>
            <a:ext uri="{FF2B5EF4-FFF2-40B4-BE49-F238E27FC236}">
              <a16:creationId xmlns:a16="http://schemas.microsoft.com/office/drawing/2014/main" id="{AE42143F-F6BD-4E26-B4E5-DC238044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37709" y="297813"/>
          <a:ext cx="3183074" cy="11519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593-D8D1-430D-9C70-26E9009822A7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Y237"/>
  <sheetViews>
    <sheetView tabSelected="1" showWhiteSpace="0" topLeftCell="FF1" zoomScale="60" zoomScaleNormal="60" zoomScaleSheetLayoutView="70" zoomScalePageLayoutView="40" workbookViewId="0">
      <selection activeCell="FZ8" sqref="FZ8"/>
    </sheetView>
  </sheetViews>
  <sheetFormatPr defaultColWidth="9" defaultRowHeight="13.5" x14ac:dyDescent="0.35"/>
  <cols>
    <col min="1" max="1" width="12.33203125" style="17" bestFit="1" customWidth="1"/>
    <col min="2" max="2" width="17.33203125" style="17" customWidth="1"/>
    <col min="3" max="3" width="13.58203125" style="17" bestFit="1" customWidth="1"/>
    <col min="4" max="4" width="12.33203125" style="17" bestFit="1" customWidth="1"/>
    <col min="5" max="5" width="10.08203125" style="17" bestFit="1" customWidth="1"/>
    <col min="6" max="6" width="13.58203125" style="17" customWidth="1"/>
    <col min="7" max="7" width="12.33203125" style="17" bestFit="1" customWidth="1"/>
    <col min="8" max="8" width="10.08203125" style="17" bestFit="1" customWidth="1"/>
    <col min="9" max="9" width="6.33203125" style="17" customWidth="1"/>
    <col min="10" max="12" width="7.83203125" style="17" bestFit="1" customWidth="1"/>
    <col min="13" max="13" width="6.75" style="17" bestFit="1" customWidth="1"/>
    <col min="14" max="14" width="5.58203125" style="17" customWidth="1"/>
    <col min="15" max="15" width="7.58203125" style="17" customWidth="1"/>
    <col min="16" max="17" width="13.58203125" style="17" customWidth="1"/>
    <col min="18" max="18" width="12.5" style="17" bestFit="1" customWidth="1"/>
    <col min="19" max="20" width="12" style="17" bestFit="1" customWidth="1"/>
    <col min="21" max="21" width="11.5" style="17" bestFit="1" customWidth="1"/>
    <col min="22" max="22" width="8.08203125" style="17" bestFit="1" customWidth="1"/>
    <col min="23" max="23" width="10.5" style="17" bestFit="1" customWidth="1"/>
    <col min="24" max="24" width="7" style="17" bestFit="1" customWidth="1"/>
    <col min="25" max="25" width="5.75" style="17" bestFit="1" customWidth="1"/>
    <col min="26" max="26" width="8.08203125" style="17" bestFit="1" customWidth="1"/>
    <col min="27" max="27" width="9.25" style="17" customWidth="1"/>
    <col min="28" max="28" width="14" style="17" customWidth="1"/>
    <col min="29" max="29" width="14.83203125" style="17" customWidth="1"/>
    <col min="30" max="30" width="10.5" style="17" bestFit="1" customWidth="1"/>
    <col min="31" max="31" width="5.75" style="17" bestFit="1" customWidth="1"/>
    <col min="32" max="32" width="9.25" style="17" bestFit="1" customWidth="1"/>
    <col min="33" max="33" width="7" style="17" bestFit="1" customWidth="1"/>
    <col min="34" max="34" width="5.75" style="17" bestFit="1" customWidth="1"/>
    <col min="35" max="36" width="8.08203125" style="17" bestFit="1" customWidth="1"/>
    <col min="37" max="37" width="10.5" style="17" bestFit="1" customWidth="1"/>
    <col min="38" max="38" width="11.33203125" style="17" bestFit="1" customWidth="1"/>
    <col min="39" max="39" width="11.58203125" style="17" bestFit="1" customWidth="1"/>
    <col min="40" max="40" width="6.75" style="17" bestFit="1" customWidth="1"/>
    <col min="41" max="41" width="9.25" style="17" customWidth="1"/>
    <col min="42" max="42" width="8.08203125" style="17" bestFit="1" customWidth="1"/>
    <col min="43" max="43" width="13" style="17" customWidth="1"/>
    <col min="44" max="44" width="13.25" style="17" bestFit="1" customWidth="1"/>
    <col min="45" max="45" width="10.5" style="17" bestFit="1" customWidth="1"/>
    <col min="46" max="46" width="9" style="17" bestFit="1" customWidth="1"/>
    <col min="47" max="47" width="8.58203125" style="17" customWidth="1"/>
    <col min="48" max="48" width="8.08203125" style="17" bestFit="1" customWidth="1"/>
    <col min="49" max="49" width="7.58203125" style="17" customWidth="1"/>
    <col min="50" max="50" width="13.58203125" style="17" customWidth="1"/>
    <col min="51" max="52" width="6.83203125" style="17" bestFit="1" customWidth="1"/>
    <col min="53" max="54" width="7.83203125" style="17" bestFit="1" customWidth="1"/>
    <col min="55" max="55" width="10.08203125" style="17" bestFit="1" customWidth="1"/>
    <col min="56" max="56" width="11.25" style="17" bestFit="1" customWidth="1"/>
    <col min="57" max="57" width="10.25" style="17" bestFit="1" customWidth="1"/>
    <col min="58" max="58" width="6.75" style="17" bestFit="1" customWidth="1"/>
    <col min="59" max="60" width="9.58203125" style="17" bestFit="1" customWidth="1"/>
    <col min="61" max="61" width="13.58203125" style="17" customWidth="1"/>
    <col min="62" max="62" width="15.25" style="17" customWidth="1"/>
    <col min="63" max="63" width="10.5" style="17" bestFit="1" customWidth="1"/>
    <col min="64" max="64" width="12.75" style="17" customWidth="1"/>
    <col min="65" max="65" width="12.75" style="17" bestFit="1" customWidth="1"/>
    <col min="66" max="66" width="9.25" style="17" bestFit="1" customWidth="1"/>
    <col min="67" max="67" width="8.08203125" style="17" bestFit="1" customWidth="1"/>
    <col min="68" max="68" width="12.75" style="17" bestFit="1" customWidth="1"/>
    <col min="69" max="69" width="10.75" style="17" customWidth="1"/>
    <col min="70" max="70" width="10.58203125" style="17" customWidth="1"/>
    <col min="71" max="72" width="8.08203125" style="17" bestFit="1" customWidth="1"/>
    <col min="73" max="73" width="10.5" style="17" bestFit="1" customWidth="1"/>
    <col min="74" max="74" width="11.58203125" style="17" bestFit="1" customWidth="1"/>
    <col min="75" max="75" width="10.5" style="17" bestFit="1" customWidth="1"/>
    <col min="76" max="76" width="7" style="17" bestFit="1" customWidth="1"/>
    <col min="77" max="77" width="9.25" style="17" bestFit="1" customWidth="1"/>
    <col min="78" max="78" width="6.75" style="17" bestFit="1" customWidth="1"/>
    <col min="79" max="79" width="7" style="17" bestFit="1" customWidth="1"/>
    <col min="80" max="81" width="8.08203125" style="17" bestFit="1" customWidth="1"/>
    <col min="82" max="82" width="10.5" style="17" bestFit="1" customWidth="1"/>
    <col min="83" max="83" width="11.58203125" style="17" bestFit="1" customWidth="1"/>
    <col min="84" max="84" width="10.5" style="17" bestFit="1" customWidth="1"/>
    <col min="85" max="85" width="7" style="17" bestFit="1" customWidth="1"/>
    <col min="86" max="86" width="9.25" style="17" bestFit="1" customWidth="1"/>
    <col min="87" max="87" width="9.25" style="17" customWidth="1"/>
    <col min="88" max="88" width="13.58203125" style="17" customWidth="1"/>
    <col min="89" max="89" width="20.33203125" style="17" customWidth="1"/>
    <col min="90" max="90" width="10.25" style="17" bestFit="1" customWidth="1"/>
    <col min="91" max="92" width="12.33203125" style="17" bestFit="1" customWidth="1"/>
    <col min="93" max="93" width="13.58203125" style="17" bestFit="1" customWidth="1"/>
    <col min="94" max="94" width="10.5" style="17" bestFit="1" customWidth="1"/>
    <col min="95" max="95" width="12.33203125" style="17" bestFit="1" customWidth="1"/>
    <col min="96" max="97" width="6.75" style="17" bestFit="1" customWidth="1"/>
    <col min="98" max="99" width="7.83203125" style="17" bestFit="1" customWidth="1"/>
    <col min="100" max="100" width="10.08203125" style="17" bestFit="1" customWidth="1"/>
    <col min="101" max="101" width="10.83203125" style="17" bestFit="1" customWidth="1"/>
    <col min="102" max="102" width="9.83203125" style="17" bestFit="1" customWidth="1"/>
    <col min="103" max="103" width="6.5" style="17" bestFit="1" customWidth="1"/>
    <col min="104" max="104" width="8.75" style="17" bestFit="1" customWidth="1"/>
    <col min="105" max="105" width="7.58203125" style="17" bestFit="1" customWidth="1"/>
    <col min="106" max="106" width="13.75" style="17" customWidth="1"/>
    <col min="107" max="107" width="12" style="17" bestFit="1" customWidth="1"/>
    <col min="108" max="108" width="9.83203125" style="17" bestFit="1" customWidth="1"/>
    <col min="109" max="109" width="8.75" style="17" bestFit="1" customWidth="1"/>
    <col min="110" max="112" width="7.58203125" style="17" bestFit="1" customWidth="1"/>
    <col min="113" max="113" width="9.83203125" style="17" bestFit="1" customWidth="1"/>
    <col min="114" max="115" width="6.5" style="17" bestFit="1" customWidth="1"/>
    <col min="116" max="117" width="7.58203125" style="17" bestFit="1" customWidth="1"/>
    <col min="118" max="118" width="9.83203125" style="17" customWidth="1"/>
    <col min="119" max="119" width="10.83203125" style="17" bestFit="1" customWidth="1"/>
    <col min="120" max="120" width="9.83203125" style="17" bestFit="1" customWidth="1"/>
    <col min="121" max="121" width="6.5" style="17" bestFit="1" customWidth="1"/>
    <col min="122" max="122" width="8.75" style="17" bestFit="1" customWidth="1"/>
    <col min="123" max="124" width="6.5" style="17" bestFit="1" customWidth="1"/>
    <col min="125" max="126" width="7.58203125" style="17" bestFit="1" customWidth="1"/>
    <col min="127" max="127" width="9.83203125" style="17" bestFit="1" customWidth="1"/>
    <col min="128" max="128" width="10.83203125" style="17" bestFit="1" customWidth="1"/>
    <col min="129" max="129" width="9.83203125" style="17" bestFit="1" customWidth="1"/>
    <col min="130" max="130" width="6.75" style="17" customWidth="1"/>
    <col min="131" max="131" width="10.33203125" style="17" bestFit="1" customWidth="1"/>
    <col min="132" max="132" width="9.75" style="17" bestFit="1" customWidth="1"/>
    <col min="133" max="133" width="15.33203125" style="17" customWidth="1"/>
    <col min="134" max="134" width="14.83203125" style="17" customWidth="1"/>
    <col min="135" max="135" width="8.83203125" style="17" customWidth="1"/>
    <col min="136" max="136" width="18" style="17" bestFit="1" customWidth="1"/>
    <col min="137" max="137" width="12" style="17" bestFit="1" customWidth="1"/>
    <col min="138" max="138" width="9" style="17" customWidth="1"/>
    <col min="139" max="139" width="12" style="17" bestFit="1" customWidth="1"/>
    <col min="140" max="140" width="11.5" style="17" bestFit="1" customWidth="1"/>
    <col min="141" max="141" width="8.5" style="17" customWidth="1"/>
    <col min="142" max="142" width="11.33203125" style="17" bestFit="1" customWidth="1"/>
    <col min="143" max="143" width="9.83203125" style="17" bestFit="1" customWidth="1"/>
    <col min="144" max="144" width="11.5" style="17" bestFit="1" customWidth="1"/>
    <col min="145" max="146" width="10.5" style="17" bestFit="1" customWidth="1"/>
    <col min="147" max="147" width="11.75" style="17" bestFit="1" customWidth="1"/>
    <col min="148" max="148" width="9.33203125" style="17" customWidth="1"/>
    <col min="149" max="149" width="7.75" style="17" bestFit="1" customWidth="1"/>
    <col min="150" max="150" width="6.75" style="17" bestFit="1" customWidth="1"/>
    <col min="151" max="151" width="12.25" style="17" customWidth="1"/>
    <col min="152" max="152" width="12.33203125" style="17" customWidth="1"/>
    <col min="153" max="153" width="8.75" style="17" bestFit="1" customWidth="1"/>
    <col min="154" max="154" width="7.75" style="17" bestFit="1" customWidth="1"/>
    <col min="155" max="157" width="6.75" style="17" bestFit="1" customWidth="1"/>
    <col min="158" max="158" width="8.58203125" style="17" customWidth="1"/>
    <col min="159" max="160" width="5.75" style="17" bestFit="1" customWidth="1"/>
    <col min="161" max="161" width="6.75" style="17" bestFit="1" customWidth="1"/>
    <col min="162" max="162" width="6.75" style="17" customWidth="1"/>
    <col min="163" max="163" width="8.75" style="17" bestFit="1" customWidth="1"/>
    <col min="164" max="164" width="9.75" style="17" bestFit="1" customWidth="1"/>
    <col min="165" max="165" width="8.75" style="17" bestFit="1" customWidth="1"/>
    <col min="166" max="166" width="5.75" style="17" bestFit="1" customWidth="1"/>
    <col min="167" max="167" width="7.75" style="17" bestFit="1" customWidth="1"/>
    <col min="168" max="168" width="6.75" style="17" bestFit="1" customWidth="1"/>
    <col min="169" max="169" width="12.4140625" style="17" customWidth="1"/>
    <col min="170" max="170" width="10.75" style="17" bestFit="1" customWidth="1"/>
    <col min="171" max="171" width="8.75" style="17" bestFit="1" customWidth="1"/>
    <col min="172" max="172" width="7.75" style="17" bestFit="1" customWidth="1"/>
    <col min="173" max="174" width="6.75" style="17" bestFit="1" customWidth="1"/>
    <col min="175" max="175" width="6.75" style="17" customWidth="1"/>
    <col min="176" max="176" width="8.75" style="17" bestFit="1" customWidth="1"/>
    <col min="177" max="178" width="5.75" style="17" bestFit="1" customWidth="1"/>
    <col min="179" max="180" width="6.75" style="17" customWidth="1"/>
    <col min="181" max="181" width="8.75" style="17" bestFit="1" customWidth="1"/>
    <col min="182" max="182" width="9.75" style="17" bestFit="1" customWidth="1"/>
    <col min="183" max="183" width="8.75" style="17" bestFit="1" customWidth="1"/>
    <col min="184" max="184" width="5.75" style="17" bestFit="1" customWidth="1"/>
    <col min="185" max="185" width="7.75" style="17" bestFit="1" customWidth="1"/>
    <col min="186" max="187" width="5.75" style="17" bestFit="1" customWidth="1"/>
    <col min="188" max="189" width="6.75" style="17" bestFit="1" customWidth="1"/>
    <col min="190" max="190" width="8.75" style="17" bestFit="1" customWidth="1"/>
    <col min="191" max="191" width="9.83203125" style="17" bestFit="1" customWidth="1"/>
    <col min="192" max="192" width="8.75" style="17" bestFit="1" customWidth="1"/>
    <col min="193" max="193" width="5.75" style="17" bestFit="1" customWidth="1"/>
    <col min="194" max="194" width="7.75" style="17" bestFit="1" customWidth="1"/>
    <col min="195" max="196" width="10.5" style="17" bestFit="1" customWidth="1"/>
    <col min="197" max="197" width="8.58203125" style="17" customWidth="1"/>
    <col min="198" max="198" width="8.08203125" style="17" customWidth="1"/>
    <col min="199" max="199" width="9" style="17" bestFit="1" customWidth="1"/>
    <col min="200" max="200" width="8.25" style="17" customWidth="1"/>
    <col min="201" max="202" width="7.83203125" style="17" bestFit="1" customWidth="1"/>
    <col min="203" max="203" width="13.75" style="17" customWidth="1"/>
    <col min="204" max="204" width="18" style="17" bestFit="1" customWidth="1"/>
    <col min="205" max="205" width="12" style="17" bestFit="1" customWidth="1"/>
    <col min="206" max="206" width="8.58203125" style="17" customWidth="1"/>
    <col min="207" max="207" width="12" style="17" bestFit="1" customWidth="1"/>
    <col min="208" max="208" width="11.5" style="17" bestFit="1" customWidth="1"/>
    <col min="209" max="209" width="9.5" style="17" bestFit="1" customWidth="1"/>
    <col min="210" max="210" width="7.83203125" style="17" customWidth="1"/>
    <col min="211" max="211" width="6.08203125" style="17" customWidth="1"/>
    <col min="212" max="212" width="7.58203125" style="17" customWidth="1"/>
    <col min="213" max="214" width="10.5" style="17" bestFit="1" customWidth="1"/>
    <col min="215" max="215" width="9.5" style="17" bestFit="1" customWidth="1"/>
    <col min="216" max="216" width="9" style="17" bestFit="1" customWidth="1"/>
    <col min="217" max="217" width="10.5" style="17" bestFit="1" customWidth="1"/>
    <col min="218" max="218" width="9" style="17" bestFit="1" customWidth="1"/>
    <col min="219" max="219" width="9" style="17"/>
    <col min="220" max="220" width="14.25" style="17" customWidth="1"/>
    <col min="221" max="221" width="17.25" style="17" bestFit="1" customWidth="1"/>
    <col min="222" max="222" width="12" style="17" bestFit="1" customWidth="1"/>
    <col min="223" max="223" width="13" style="17" bestFit="1" customWidth="1"/>
    <col min="224" max="224" width="11" style="17" bestFit="1" customWidth="1"/>
    <col min="225" max="225" width="11.5" style="17" bestFit="1" customWidth="1"/>
    <col min="226" max="226" width="10" style="17" bestFit="1" customWidth="1"/>
    <col min="227" max="227" width="11.5" style="17" bestFit="1" customWidth="1"/>
    <col min="228" max="228" width="6.58203125" style="17" customWidth="1"/>
    <col min="229" max="230" width="10.5" style="17" bestFit="1" customWidth="1"/>
    <col min="231" max="231" width="7.58203125" style="17" customWidth="1"/>
    <col min="232" max="232" width="10" style="17" bestFit="1" customWidth="1"/>
    <col min="233" max="233" width="9" style="17" bestFit="1" customWidth="1"/>
    <col min="234" max="234" width="10.5" style="17" bestFit="1" customWidth="1"/>
    <col min="235" max="235" width="7.83203125" style="17" bestFit="1" customWidth="1"/>
    <col min="236" max="236" width="6.75" style="17" bestFit="1" customWidth="1"/>
    <col min="237" max="237" width="14.58203125" style="17" customWidth="1"/>
    <col min="238" max="238" width="19.5" style="17" bestFit="1" customWidth="1"/>
    <col min="239" max="239" width="12.5" style="17" bestFit="1" customWidth="1"/>
    <col min="240" max="240" width="12.25" style="17" bestFit="1" customWidth="1"/>
    <col min="241" max="242" width="11" style="17" bestFit="1" customWidth="1"/>
    <col min="243" max="243" width="10.25" style="17" bestFit="1" customWidth="1"/>
    <col min="244" max="244" width="11.5" style="17" bestFit="1" customWidth="1"/>
    <col min="245" max="245" width="9.83203125" style="17" bestFit="1" customWidth="1"/>
    <col min="246" max="247" width="9.5" style="17" bestFit="1" customWidth="1"/>
    <col min="248" max="249" width="10.25" style="17" bestFit="1" customWidth="1"/>
    <col min="250" max="250" width="7.5" style="17" bestFit="1" customWidth="1"/>
    <col min="251" max="251" width="9.83203125" style="17" bestFit="1" customWidth="1"/>
    <col min="252" max="252" width="8.75" style="17" bestFit="1" customWidth="1"/>
    <col min="253" max="253" width="6.75" style="17" bestFit="1" customWidth="1"/>
    <col min="254" max="254" width="7.83203125" style="17" bestFit="1" customWidth="1"/>
    <col min="255" max="255" width="12.5" style="17" customWidth="1"/>
    <col min="256" max="256" width="12.75" style="17" customWidth="1"/>
    <col min="257" max="257" width="11" style="17" bestFit="1" customWidth="1"/>
    <col min="258" max="258" width="9.83203125" style="17" bestFit="1" customWidth="1"/>
    <col min="259" max="262" width="8.75" style="17" bestFit="1" customWidth="1"/>
    <col min="263" max="263" width="7.08203125" style="17" bestFit="1" customWidth="1"/>
    <col min="264" max="265" width="9.5" style="17" bestFit="1" customWidth="1"/>
    <col min="266" max="267" width="10.25" style="17" bestFit="1" customWidth="1"/>
    <col min="268" max="268" width="9" style="17" bestFit="1" customWidth="1"/>
    <col min="269" max="269" width="12.5" style="17" bestFit="1" customWidth="1"/>
    <col min="270" max="270" width="8.75" style="17" bestFit="1" customWidth="1"/>
    <col min="271" max="271" width="9" style="17" customWidth="1"/>
    <col min="272" max="272" width="8" style="17" customWidth="1"/>
    <col min="273" max="273" width="13.08203125" style="17" customWidth="1"/>
    <col min="274" max="274" width="14.83203125" style="17" bestFit="1" customWidth="1"/>
    <col min="275" max="275" width="11" style="17" bestFit="1" customWidth="1"/>
    <col min="276" max="276" width="9.83203125" style="17" bestFit="1" customWidth="1"/>
    <col min="277" max="279" width="8.75" style="17" bestFit="1" customWidth="1"/>
    <col min="280" max="280" width="10.5" style="17" bestFit="1" customWidth="1"/>
    <col min="281" max="281" width="7.33203125" style="17" bestFit="1" customWidth="1"/>
    <col min="282" max="282" width="8.08203125" style="17" customWidth="1"/>
    <col min="283" max="283" width="7.5" style="17" bestFit="1" customWidth="1"/>
    <col min="284" max="285" width="8.75" style="17" bestFit="1" customWidth="1"/>
    <col min="286" max="286" width="7.5" style="17" bestFit="1" customWidth="1"/>
    <col min="287" max="287" width="11" style="17" bestFit="1" customWidth="1"/>
    <col min="288" max="288" width="8.75" style="17" bestFit="1" customWidth="1"/>
    <col min="289" max="289" width="6.5" style="17" bestFit="1" customWidth="1"/>
    <col min="290" max="290" width="7.33203125" style="17" customWidth="1"/>
    <col min="291" max="291" width="15.5" style="17" customWidth="1"/>
    <col min="292" max="292" width="17.25" style="17" bestFit="1" customWidth="1"/>
    <col min="293" max="293" width="12" style="17" bestFit="1" customWidth="1"/>
    <col min="294" max="294" width="11.83203125" style="17" bestFit="1" customWidth="1"/>
    <col min="295" max="296" width="11" style="17" bestFit="1" customWidth="1"/>
    <col min="297" max="297" width="9.83203125" style="17" bestFit="1" customWidth="1"/>
    <col min="298" max="298" width="10.75" style="17" bestFit="1" customWidth="1"/>
    <col min="299" max="299" width="9.25" style="17" bestFit="1" customWidth="1"/>
    <col min="300" max="300" width="7.33203125" style="17" customWidth="1"/>
    <col min="301" max="301" width="9.5" style="17" bestFit="1" customWidth="1"/>
    <col min="302" max="303" width="9.83203125" style="17" bestFit="1" customWidth="1"/>
    <col min="304" max="304" width="8.75" style="17" bestFit="1" customWidth="1"/>
    <col min="305" max="305" width="12" style="17" bestFit="1" customWidth="1"/>
    <col min="306" max="306" width="9.83203125" style="17" bestFit="1" customWidth="1"/>
    <col min="307" max="307" width="6.75" style="17" bestFit="1" customWidth="1"/>
    <col min="308" max="308" width="7.58203125" style="17" customWidth="1"/>
    <col min="309" max="309" width="13.58203125" style="17" customWidth="1"/>
    <col min="310" max="310" width="17.25" style="17" bestFit="1" customWidth="1"/>
    <col min="311" max="311" width="12" style="17" bestFit="1" customWidth="1"/>
    <col min="312" max="313" width="11" style="17" bestFit="1" customWidth="1"/>
    <col min="314" max="314" width="7.75" style="17" customWidth="1"/>
    <col min="315" max="315" width="12" style="17" bestFit="1" customWidth="1"/>
    <col min="316" max="316" width="9.75" style="17" bestFit="1" customWidth="1"/>
    <col min="317" max="317" width="9" style="17" bestFit="1" customWidth="1"/>
    <col min="318" max="319" width="9.5" style="17" bestFit="1" customWidth="1"/>
    <col min="320" max="321" width="9.83203125" style="17" bestFit="1" customWidth="1"/>
    <col min="322" max="322" width="9" style="17" bestFit="1" customWidth="1"/>
    <col min="323" max="323" width="11.75" style="17" bestFit="1" customWidth="1"/>
    <col min="324" max="324" width="10.25" style="17" bestFit="1" customWidth="1"/>
    <col min="325" max="325" width="6.75" style="17" bestFit="1" customWidth="1"/>
    <col min="326" max="326" width="7.83203125" style="17" customWidth="1"/>
    <col min="327" max="327" width="13.33203125" style="17" customWidth="1"/>
    <col min="328" max="328" width="14.83203125" style="17" bestFit="1" customWidth="1"/>
    <col min="329" max="329" width="11" style="17" bestFit="1" customWidth="1"/>
    <col min="330" max="330" width="14.5" style="17" bestFit="1" customWidth="1"/>
    <col min="331" max="331" width="11" style="17" bestFit="1" customWidth="1"/>
    <col min="332" max="332" width="7.75" style="17" customWidth="1"/>
    <col min="333" max="333" width="9.83203125" style="17" bestFit="1" customWidth="1"/>
    <col min="334" max="334" width="7.33203125" style="17" customWidth="1"/>
    <col min="335" max="335" width="9" style="17" bestFit="1" customWidth="1"/>
    <col min="336" max="337" width="9.5" style="17" bestFit="1" customWidth="1"/>
    <col min="338" max="339" width="9.83203125" style="17" bestFit="1" customWidth="1"/>
    <col min="340" max="340" width="7.25" style="17" customWidth="1"/>
    <col min="341" max="341" width="9.83203125" style="17" bestFit="1" customWidth="1"/>
    <col min="342" max="342" width="8.75" style="17" bestFit="1" customWidth="1"/>
    <col min="343" max="343" width="6.75" style="17" bestFit="1" customWidth="1"/>
    <col min="344" max="344" width="8.75" style="17" customWidth="1"/>
    <col min="345" max="345" width="12.58203125" style="17" customWidth="1"/>
    <col min="346" max="346" width="14.83203125" style="17" bestFit="1" customWidth="1"/>
    <col min="347" max="347" width="11" style="17" bestFit="1" customWidth="1"/>
    <col min="348" max="348" width="9.83203125" style="17" bestFit="1" customWidth="1"/>
    <col min="349" max="349" width="8.75" style="17" bestFit="1" customWidth="1"/>
    <col min="350" max="350" width="11" style="17" bestFit="1" customWidth="1"/>
    <col min="351" max="351" width="9.5" style="17" bestFit="1" customWidth="1"/>
    <col min="352" max="352" width="9.75" style="17" customWidth="1"/>
    <col min="353" max="353" width="9" style="17" bestFit="1" customWidth="1"/>
    <col min="354" max="354" width="8.75" style="17" customWidth="1"/>
    <col min="355" max="355" width="9.5" style="17" bestFit="1" customWidth="1"/>
    <col min="356" max="357" width="10.5" style="17" bestFit="1" customWidth="1"/>
    <col min="358" max="358" width="13" style="17" bestFit="1" customWidth="1"/>
    <col min="359" max="359" width="10.5" style="17" bestFit="1" customWidth="1"/>
    <col min="360" max="360" width="11" style="17" bestFit="1" customWidth="1"/>
    <col min="361" max="361" width="7.33203125" style="17" bestFit="1" customWidth="1"/>
    <col min="362" max="362" width="8.75" style="17" bestFit="1" customWidth="1"/>
    <col min="363" max="363" width="11.83203125" style="17" bestFit="1" customWidth="1"/>
    <col min="364" max="364" width="8" style="17" customWidth="1"/>
    <col min="365" max="365" width="15.25" style="17" customWidth="1"/>
    <col min="366" max="366" width="16.83203125" style="17" bestFit="1" customWidth="1"/>
    <col min="367" max="367" width="13" style="17" bestFit="1" customWidth="1"/>
    <col min="368" max="368" width="12" style="17" bestFit="1" customWidth="1"/>
    <col min="369" max="370" width="11.33203125" style="17" bestFit="1" customWidth="1"/>
    <col min="371" max="371" width="10.5" style="17" bestFit="1" customWidth="1"/>
    <col min="372" max="372" width="11.75" style="17" bestFit="1" customWidth="1"/>
    <col min="373" max="373" width="9" style="17" bestFit="1" customWidth="1"/>
    <col min="374" max="375" width="9.5" style="17" bestFit="1" customWidth="1"/>
    <col min="376" max="377" width="10.5" style="17" bestFit="1" customWidth="1"/>
    <col min="378" max="378" width="13" style="17" bestFit="1" customWidth="1"/>
    <col min="379" max="379" width="10.5" style="17" bestFit="1" customWidth="1"/>
    <col min="380" max="380" width="11.75" style="17" bestFit="1" customWidth="1"/>
    <col min="381" max="381" width="6.33203125" style="17" bestFit="1" customWidth="1"/>
    <col min="382" max="382" width="10.25" style="17" bestFit="1" customWidth="1"/>
    <col min="383" max="383" width="9.25" style="17" customWidth="1"/>
    <col min="384" max="384" width="8.25" style="17" customWidth="1"/>
    <col min="385" max="385" width="16.5" style="17" bestFit="1" customWidth="1"/>
    <col min="386" max="386" width="16.83203125" style="17" bestFit="1" customWidth="1"/>
    <col min="387" max="387" width="12.25" style="17" bestFit="1" customWidth="1"/>
    <col min="388" max="388" width="9.58203125" style="17" customWidth="1"/>
    <col min="389" max="390" width="11" style="17" bestFit="1" customWidth="1"/>
    <col min="391" max="391" width="10.5" style="17" bestFit="1" customWidth="1"/>
    <col min="392" max="392" width="13" style="17" bestFit="1" customWidth="1"/>
    <col min="393" max="393" width="9" style="17" bestFit="1" customWidth="1"/>
    <col min="394" max="394" width="8.25" style="17" customWidth="1"/>
    <col min="395" max="395" width="9.5" style="17" bestFit="1" customWidth="1"/>
    <col min="396" max="397" width="10.5" style="17" bestFit="1" customWidth="1"/>
    <col min="398" max="398" width="13" style="17" bestFit="1" customWidth="1"/>
    <col min="399" max="399" width="10.5" style="17" bestFit="1" customWidth="1"/>
    <col min="400" max="400" width="13" style="17" bestFit="1" customWidth="1"/>
    <col min="401" max="401" width="7.58203125" style="17" bestFit="1" customWidth="1"/>
    <col min="402" max="402" width="8.75" style="17" bestFit="1" customWidth="1"/>
    <col min="403" max="403" width="11.83203125" style="17" bestFit="1" customWidth="1"/>
    <col min="404" max="404" width="9" style="17"/>
    <col min="405" max="405" width="15.83203125" style="17" customWidth="1"/>
    <col min="406" max="406" width="16.83203125" style="17" bestFit="1" customWidth="1"/>
    <col min="407" max="407" width="12.25" style="17" bestFit="1" customWidth="1"/>
    <col min="408" max="408" width="12.75" style="17" customWidth="1"/>
    <col min="409" max="409" width="14.25" style="17" bestFit="1" customWidth="1"/>
    <col min="410" max="410" width="11" style="17" bestFit="1" customWidth="1"/>
    <col min="411" max="411" width="12.33203125" style="17" bestFit="1" customWidth="1"/>
    <col min="412" max="412" width="14.25" style="17" bestFit="1" customWidth="1"/>
    <col min="413" max="413" width="11" style="17" bestFit="1" customWidth="1"/>
    <col min="414" max="414" width="14.83203125" style="17" bestFit="1" customWidth="1"/>
    <col min="415" max="415" width="15" style="17" bestFit="1" customWidth="1"/>
    <col min="416" max="418" width="11" style="17" bestFit="1" customWidth="1"/>
    <col min="419" max="419" width="9.58203125" style="17" customWidth="1"/>
    <col min="420" max="420" width="9.5" style="17" customWidth="1"/>
    <col min="421" max="421" width="9.25" style="17" bestFit="1" customWidth="1"/>
    <col min="422" max="422" width="7.33203125" style="17" bestFit="1" customWidth="1"/>
    <col min="423" max="423" width="10" style="17" bestFit="1" customWidth="1"/>
    <col min="424" max="424" width="6.58203125" style="17" customWidth="1"/>
    <col min="425" max="425" width="16.33203125" style="17" bestFit="1" customWidth="1"/>
    <col min="426" max="426" width="16.75" style="17" bestFit="1" customWidth="1"/>
    <col min="427" max="428" width="11.5" style="17" bestFit="1" customWidth="1"/>
    <col min="429" max="429" width="10.5" style="17" bestFit="1" customWidth="1"/>
    <col min="430" max="430" width="10" style="17" bestFit="1" customWidth="1"/>
    <col min="431" max="431" width="11" style="17" bestFit="1" customWidth="1"/>
    <col min="432" max="432" width="11.5" style="17" bestFit="1" customWidth="1"/>
    <col min="433" max="433" width="8.5" style="17" bestFit="1" customWidth="1"/>
    <col min="434" max="434" width="9" style="17" bestFit="1" customWidth="1"/>
    <col min="435" max="435" width="6.25" style="17" customWidth="1"/>
    <col min="436" max="437" width="9.25" style="17" bestFit="1" customWidth="1"/>
    <col min="438" max="438" width="11.5" style="17" bestFit="1" customWidth="1"/>
    <col min="439" max="439" width="9.25" style="17" bestFit="1" customWidth="1"/>
    <col min="440" max="440" width="11.5" style="17" bestFit="1" customWidth="1"/>
    <col min="441" max="441" width="8" style="17" bestFit="1" customWidth="1"/>
    <col min="442" max="442" width="7.33203125" style="17" bestFit="1" customWidth="1"/>
    <col min="443" max="443" width="10.33203125" style="17" bestFit="1" customWidth="1"/>
    <col min="444" max="444" width="7" style="17" customWidth="1"/>
    <col min="445" max="445" width="16.33203125" style="17" bestFit="1" customWidth="1"/>
    <col min="446" max="446" width="16.75" style="17" bestFit="1" customWidth="1"/>
    <col min="447" max="448" width="11.5" style="17" bestFit="1" customWidth="1"/>
    <col min="449" max="449" width="7.33203125" style="17" customWidth="1"/>
    <col min="450" max="450" width="10" style="17" bestFit="1" customWidth="1"/>
    <col min="451" max="451" width="9.25" style="17" bestFit="1" customWidth="1"/>
    <col min="452" max="452" width="11.5" style="17" bestFit="1" customWidth="1"/>
    <col min="453" max="453" width="8.5" style="17" bestFit="1" customWidth="1"/>
    <col min="454" max="455" width="9" style="17" bestFit="1" customWidth="1"/>
    <col min="456" max="457" width="9.25" style="17" bestFit="1" customWidth="1"/>
    <col min="458" max="458" width="11.5" style="17" bestFit="1" customWidth="1"/>
    <col min="459" max="459" width="9.25" style="17" bestFit="1" customWidth="1"/>
    <col min="460" max="460" width="11.5" style="17" bestFit="1" customWidth="1"/>
    <col min="461" max="461" width="6.75" style="17" bestFit="1" customWidth="1"/>
    <col min="462" max="462" width="7.83203125" style="17" bestFit="1" customWidth="1"/>
    <col min="463" max="463" width="9" style="17" customWidth="1"/>
    <col min="464" max="464" width="7.25" style="17" customWidth="1"/>
    <col min="465" max="465" width="13.08203125" style="17" customWidth="1"/>
    <col min="466" max="466" width="14.08203125" style="17" customWidth="1"/>
    <col min="467" max="467" width="11.5" style="17" bestFit="1" customWidth="1"/>
    <col min="468" max="468" width="9" style="17" customWidth="1"/>
    <col min="469" max="470" width="10" style="17" bestFit="1" customWidth="1"/>
    <col min="471" max="471" width="9.25" style="17" bestFit="1" customWidth="1"/>
    <col min="472" max="472" width="11.5" style="17" bestFit="1" customWidth="1"/>
    <col min="473" max="473" width="8.5" style="17" bestFit="1" customWidth="1"/>
    <col min="474" max="474" width="8" style="17" customWidth="1"/>
    <col min="475" max="475" width="8.5" style="17" customWidth="1"/>
    <col min="476" max="477" width="9.75" style="17" bestFit="1" customWidth="1"/>
    <col min="478" max="478" width="12.25" style="17" bestFit="1" customWidth="1"/>
    <col min="479" max="479" width="9.75" style="17" bestFit="1" customWidth="1"/>
    <col min="480" max="480" width="12.25" style="17" bestFit="1" customWidth="1"/>
    <col min="481" max="481" width="7.25" style="17" bestFit="1" customWidth="1"/>
    <col min="482" max="482" width="11" style="17" bestFit="1" customWidth="1"/>
    <col min="483" max="483" width="8.58203125" style="17" bestFit="1" customWidth="1"/>
    <col min="484" max="484" width="14.25" style="17" customWidth="1"/>
    <col min="485" max="485" width="13.5" style="17" customWidth="1"/>
    <col min="486" max="486" width="11.5" style="17" bestFit="1" customWidth="1"/>
    <col min="487" max="487" width="12.5" style="17" bestFit="1" customWidth="1"/>
    <col min="488" max="489" width="10.5" style="17" bestFit="1" customWidth="1"/>
    <col min="490" max="490" width="9.25" style="17" bestFit="1" customWidth="1"/>
    <col min="491" max="491" width="11.5" style="17" bestFit="1" customWidth="1"/>
    <col min="492" max="492" width="7.08203125" style="17" customWidth="1"/>
    <col min="493" max="494" width="9" style="17" bestFit="1" customWidth="1"/>
    <col min="495" max="496" width="9.25" style="17" bestFit="1" customWidth="1"/>
    <col min="497" max="497" width="11.5" style="17" bestFit="1" customWidth="1"/>
    <col min="498" max="498" width="9.25" style="17" bestFit="1" customWidth="1"/>
    <col min="499" max="499" width="11.5" style="17" bestFit="1" customWidth="1"/>
    <col min="500" max="500" width="6.75" style="17" bestFit="1" customWidth="1"/>
    <col min="501" max="501" width="8.75" style="17" bestFit="1" customWidth="1"/>
    <col min="502" max="502" width="11" style="17" bestFit="1" customWidth="1"/>
    <col min="503" max="503" width="15" style="17" bestFit="1" customWidth="1"/>
    <col min="504" max="504" width="7.58203125" style="17" bestFit="1" customWidth="1"/>
    <col min="505" max="505" width="14.08203125" style="17" customWidth="1"/>
    <col min="506" max="506" width="16.75" style="17" bestFit="1" customWidth="1"/>
    <col min="507" max="507" width="12.33203125" style="17" bestFit="1" customWidth="1"/>
    <col min="508" max="508" width="11.5" style="17" bestFit="1" customWidth="1"/>
    <col min="509" max="509" width="10.5" style="17" bestFit="1" customWidth="1"/>
    <col min="510" max="510" width="10" style="17" bestFit="1" customWidth="1"/>
    <col min="511" max="511" width="9.25" style="17" bestFit="1" customWidth="1"/>
    <col min="512" max="512" width="11.5" style="17" bestFit="1" customWidth="1"/>
    <col min="513" max="513" width="8.5" style="17" bestFit="1" customWidth="1"/>
    <col min="514" max="515" width="9" style="17" bestFit="1" customWidth="1"/>
    <col min="516" max="517" width="9.25" style="17" bestFit="1" customWidth="1"/>
    <col min="518" max="518" width="11.5" style="17" bestFit="1" customWidth="1"/>
    <col min="519" max="519" width="9.83203125" style="17" bestFit="1" customWidth="1"/>
    <col min="520" max="520" width="12.33203125" style="17" bestFit="1" customWidth="1"/>
    <col min="521" max="521" width="6.58203125" style="17" customWidth="1"/>
    <col min="522" max="522" width="11" style="17" bestFit="1" customWidth="1"/>
    <col min="523" max="523" width="7.83203125" style="17" bestFit="1" customWidth="1"/>
    <col min="524" max="524" width="14.25" style="17" customWidth="1"/>
    <col min="525" max="525" width="13.83203125" style="17" customWidth="1"/>
    <col min="526" max="526" width="11" style="17" bestFit="1" customWidth="1"/>
    <col min="527" max="527" width="13.5" style="17" bestFit="1" customWidth="1"/>
    <col min="528" max="530" width="8.75" style="17" bestFit="1" customWidth="1"/>
    <col min="531" max="531" width="11" style="17" bestFit="1" customWidth="1"/>
    <col min="532" max="532" width="7.33203125" style="17" bestFit="1" customWidth="1"/>
    <col min="533" max="534" width="7.5" style="17" bestFit="1" customWidth="1"/>
    <col min="535" max="536" width="8.75" style="17" bestFit="1" customWidth="1"/>
    <col min="537" max="537" width="11" style="17" bestFit="1" customWidth="1"/>
    <col min="538" max="538" width="8.75" style="17" bestFit="1" customWidth="1"/>
    <col min="539" max="539" width="11" style="17" bestFit="1" customWidth="1"/>
    <col min="540" max="540" width="6.75" style="17" bestFit="1" customWidth="1"/>
    <col min="541" max="541" width="9.83203125" style="17" bestFit="1" customWidth="1"/>
    <col min="542" max="542" width="8.58203125" style="17" bestFit="1" customWidth="1"/>
    <col min="543" max="543" width="7.83203125" style="17" customWidth="1"/>
    <col min="544" max="544" width="14.08203125" style="17" customWidth="1"/>
    <col min="545" max="545" width="16.75" style="17" bestFit="1" customWidth="1"/>
    <col min="546" max="546" width="11.33203125" style="17" bestFit="1" customWidth="1"/>
    <col min="547" max="547" width="11.5" style="17" bestFit="1" customWidth="1"/>
    <col min="548" max="549" width="10.5" style="17" bestFit="1" customWidth="1"/>
    <col min="550" max="550" width="9" style="17" bestFit="1" customWidth="1"/>
    <col min="551" max="551" width="11.33203125" style="17" bestFit="1" customWidth="1"/>
    <col min="552" max="555" width="9" style="17" bestFit="1" customWidth="1"/>
    <col min="556" max="556" width="11.33203125" style="17" bestFit="1" customWidth="1"/>
    <col min="557" max="557" width="9" style="17" bestFit="1" customWidth="1"/>
    <col min="558" max="558" width="11.33203125" style="17" bestFit="1" customWidth="1"/>
    <col min="559" max="559" width="6.75" style="17" bestFit="1" customWidth="1"/>
    <col min="560" max="560" width="7.83203125" style="17" bestFit="1" customWidth="1"/>
    <col min="561" max="561" width="11.08203125" style="17" customWidth="1"/>
    <col min="562" max="562" width="8" style="17" customWidth="1"/>
    <col min="563" max="563" width="9" style="17" bestFit="1" customWidth="1"/>
    <col min="564" max="565" width="9.75" style="17" bestFit="1" customWidth="1"/>
    <col min="566" max="567" width="12.25" style="17" bestFit="1" customWidth="1"/>
    <col min="568" max="568" width="7.83203125" style="17" bestFit="1" customWidth="1"/>
    <col min="569" max="569" width="14.33203125" style="17" customWidth="1"/>
    <col min="570" max="570" width="14.75" style="17" customWidth="1"/>
    <col min="571" max="571" width="12.33203125" style="17" customWidth="1"/>
    <col min="572" max="572" width="11" style="17" bestFit="1" customWidth="1"/>
    <col min="573" max="573" width="10.5" style="17" bestFit="1" customWidth="1"/>
    <col min="574" max="574" width="10" style="17" bestFit="1" customWidth="1"/>
    <col min="575" max="575" width="9.83203125" style="17" bestFit="1" customWidth="1"/>
    <col min="576" max="576" width="12.33203125" style="17" bestFit="1" customWidth="1"/>
    <col min="577" max="577" width="8.5" style="17" bestFit="1" customWidth="1"/>
    <col min="578" max="580" width="10.25" style="17" bestFit="1" customWidth="1"/>
    <col min="581" max="581" width="9.83203125" style="17" bestFit="1" customWidth="1"/>
    <col min="582" max="582" width="12.33203125" style="17" bestFit="1" customWidth="1"/>
    <col min="583" max="583" width="9.83203125" style="17" bestFit="1" customWidth="1"/>
    <col min="584" max="584" width="12.33203125" style="17" bestFit="1" customWidth="1"/>
    <col min="585" max="585" width="9" style="17"/>
    <col min="586" max="586" width="10.25" style="17" bestFit="1" customWidth="1"/>
    <col min="587" max="587" width="8.58203125" style="17" bestFit="1" customWidth="1"/>
    <col min="588" max="589" width="14.33203125" style="17" customWidth="1"/>
    <col min="590" max="590" width="12.25" style="17" bestFit="1" customWidth="1"/>
    <col min="591" max="591" width="8.5" style="17" bestFit="1" customWidth="1"/>
    <col min="592" max="592" width="10.33203125" style="17" customWidth="1"/>
    <col min="593" max="593" width="10.5" style="17" bestFit="1" customWidth="1"/>
    <col min="594" max="594" width="10" style="17" bestFit="1" customWidth="1"/>
    <col min="595" max="595" width="9.83203125" style="17" bestFit="1" customWidth="1"/>
    <col min="596" max="596" width="12.25" style="17" bestFit="1" customWidth="1"/>
    <col min="597" max="597" width="8.75" style="17" customWidth="1"/>
    <col min="598" max="598" width="9" style="17" bestFit="1" customWidth="1"/>
    <col min="599" max="600" width="9.83203125" style="17" bestFit="1" customWidth="1"/>
    <col min="601" max="601" width="12.33203125" style="17" bestFit="1" customWidth="1"/>
    <col min="602" max="602" width="9.75" style="17" bestFit="1" customWidth="1"/>
    <col min="603" max="603" width="12.25" style="17" bestFit="1" customWidth="1"/>
    <col min="604" max="604" width="8.5" style="17" bestFit="1" customWidth="1"/>
    <col min="605" max="605" width="11" style="17" bestFit="1" customWidth="1"/>
    <col min="606" max="606" width="8.58203125" style="17" bestFit="1" customWidth="1"/>
    <col min="607" max="607" width="17" style="17" customWidth="1"/>
    <col min="608" max="608" width="16.75" style="17" bestFit="1" customWidth="1"/>
    <col min="609" max="609" width="12.25" style="17" bestFit="1" customWidth="1"/>
    <col min="610" max="610" width="8.5" style="17" bestFit="1" customWidth="1"/>
    <col min="611" max="611" width="11" style="17" bestFit="1" customWidth="1"/>
    <col min="612" max="612" width="10.5" style="17" bestFit="1" customWidth="1"/>
    <col min="613" max="613" width="10" style="17" bestFit="1" customWidth="1"/>
    <col min="614" max="614" width="9.75" style="17" bestFit="1" customWidth="1"/>
    <col min="615" max="615" width="11.83203125" style="17" customWidth="1"/>
    <col min="616" max="617" width="9" style="17" bestFit="1" customWidth="1"/>
    <col min="618" max="619" width="9.75" style="17" bestFit="1" customWidth="1"/>
    <col min="620" max="620" width="12.25" style="17" bestFit="1" customWidth="1"/>
    <col min="621" max="621" width="9.75" style="17" bestFit="1" customWidth="1"/>
    <col min="622" max="622" width="12.25" style="17" bestFit="1" customWidth="1"/>
    <col min="623" max="623" width="8.33203125" style="17" customWidth="1"/>
    <col min="624" max="624" width="11" style="17" bestFit="1" customWidth="1"/>
    <col min="625" max="625" width="10.25" style="17" customWidth="1"/>
    <col min="626" max="626" width="14" style="17" customWidth="1"/>
    <col min="627" max="627" width="16.75" style="17" bestFit="1" customWidth="1"/>
    <col min="628" max="628" width="12.25" style="17" bestFit="1" customWidth="1"/>
    <col min="629" max="629" width="8.5" style="17" bestFit="1" customWidth="1"/>
    <col min="630" max="630" width="11.5" style="17" bestFit="1" customWidth="1"/>
    <col min="631" max="631" width="10.5" style="17" bestFit="1" customWidth="1"/>
    <col min="632" max="632" width="10" style="17" bestFit="1" customWidth="1"/>
    <col min="633" max="633" width="9.25" style="17" customWidth="1"/>
    <col min="634" max="634" width="11.83203125" style="17" customWidth="1"/>
    <col min="635" max="635" width="11" style="17" bestFit="1" customWidth="1"/>
    <col min="636" max="636" width="9" style="17" bestFit="1" customWidth="1"/>
    <col min="637" max="637" width="10" style="17" bestFit="1" customWidth="1"/>
    <col min="638" max="638" width="9.75" style="17" bestFit="1" customWidth="1"/>
    <col min="639" max="639" width="12.25" style="17" bestFit="1" customWidth="1"/>
    <col min="640" max="640" width="10.83203125" style="17" bestFit="1" customWidth="1"/>
    <col min="641" max="641" width="11" style="17" customWidth="1"/>
    <col min="642" max="642" width="7" style="17" customWidth="1"/>
    <col min="643" max="643" width="12.25" style="17" bestFit="1" customWidth="1"/>
    <col min="644" max="644" width="11.08203125" style="17" bestFit="1" customWidth="1"/>
    <col min="645" max="645" width="10.83203125" style="17" bestFit="1" customWidth="1"/>
    <col min="646" max="646" width="15.83203125" style="17" customWidth="1"/>
    <col min="647" max="647" width="19" style="17" bestFit="1" customWidth="1"/>
    <col min="648" max="648" width="12.25" style="17" bestFit="1" customWidth="1"/>
    <col min="649" max="649" width="11.5" style="17" bestFit="1" customWidth="1"/>
    <col min="650" max="651" width="10.5" style="17" bestFit="1" customWidth="1"/>
    <col min="652" max="652" width="8.75" style="17" customWidth="1"/>
    <col min="653" max="653" width="12.25" style="17" bestFit="1" customWidth="1"/>
    <col min="654" max="654" width="8.83203125" style="17" customWidth="1"/>
    <col min="655" max="655" width="9" style="17" bestFit="1" customWidth="1"/>
    <col min="656" max="656" width="10.25" style="17" bestFit="1" customWidth="1"/>
    <col min="657" max="657" width="9.75" style="17" bestFit="1" customWidth="1"/>
    <col min="658" max="658" width="10.5" style="17" customWidth="1"/>
    <col min="659" max="659" width="10.83203125" style="17" bestFit="1" customWidth="1"/>
    <col min="660" max="660" width="13" style="17" bestFit="1" customWidth="1"/>
    <col min="661" max="661" width="12.08203125" style="17" bestFit="1" customWidth="1"/>
    <col min="662" max="662" width="8.75" style="17" bestFit="1" customWidth="1"/>
    <col min="663" max="663" width="10.83203125" style="17" bestFit="1" customWidth="1"/>
    <col min="664" max="664" width="8.33203125" style="17" customWidth="1"/>
    <col min="665" max="665" width="9" style="17" bestFit="1" customWidth="1"/>
    <col min="666" max="666" width="10.25" style="17" bestFit="1" customWidth="1"/>
    <col min="667" max="667" width="9.75" style="17" bestFit="1" customWidth="1"/>
    <col min="668" max="669" width="12" style="17" bestFit="1" customWidth="1"/>
    <col min="670" max="670" width="9" style="17"/>
    <col min="671" max="671" width="14.58203125" style="17" customWidth="1"/>
    <col min="672" max="672" width="14.83203125" style="17" bestFit="1" customWidth="1"/>
    <col min="673" max="673" width="12" style="17" bestFit="1" customWidth="1"/>
    <col min="674" max="674" width="7.33203125" style="17" bestFit="1" customWidth="1"/>
    <col min="675" max="675" width="10.83203125" style="17" bestFit="1" customWidth="1"/>
    <col min="676" max="678" width="9.5" style="17" bestFit="1" customWidth="1"/>
    <col min="679" max="679" width="12" style="17" bestFit="1" customWidth="1"/>
    <col min="680" max="681" width="8.33203125" style="17" bestFit="1" customWidth="1"/>
    <col min="682" max="683" width="9.5" style="17" bestFit="1" customWidth="1"/>
    <col min="684" max="684" width="12" style="17" bestFit="1" customWidth="1"/>
    <col min="685" max="685" width="9.5" style="17" bestFit="1" customWidth="1"/>
    <col min="686" max="686" width="12" style="17" bestFit="1" customWidth="1"/>
    <col min="687" max="687" width="7.5" style="17" bestFit="1" customWidth="1"/>
    <col min="688" max="688" width="10.83203125" style="17" bestFit="1" customWidth="1"/>
    <col min="689" max="689" width="8.75" style="17" bestFit="1" customWidth="1"/>
    <col min="690" max="690" width="14.08203125" style="17" customWidth="1"/>
    <col min="691" max="691" width="14.83203125" style="17" bestFit="1" customWidth="1"/>
    <col min="692" max="692" width="12" style="17" bestFit="1" customWidth="1"/>
    <col min="693" max="693" width="7.33203125" style="17" bestFit="1" customWidth="1"/>
    <col min="694" max="694" width="9.83203125" style="17" bestFit="1" customWidth="1"/>
    <col min="695" max="697" width="8.75" style="17" bestFit="1" customWidth="1"/>
    <col min="698" max="698" width="11" style="17" bestFit="1" customWidth="1"/>
    <col min="699" max="700" width="7.5" style="17" bestFit="1" customWidth="1"/>
    <col min="701" max="702" width="8.75" style="17" bestFit="1" customWidth="1"/>
    <col min="703" max="703" width="11" style="17" bestFit="1" customWidth="1"/>
    <col min="704" max="704" width="8.75" style="17" bestFit="1" customWidth="1"/>
    <col min="705" max="705" width="11" style="17" bestFit="1" customWidth="1"/>
    <col min="706" max="706" width="6.75" style="17" bestFit="1" customWidth="1"/>
    <col min="707" max="707" width="9.83203125" style="17" bestFit="1" customWidth="1"/>
    <col min="708" max="708" width="7.83203125" style="17" bestFit="1" customWidth="1"/>
    <col min="709" max="709" width="12.58203125" style="17" customWidth="1"/>
    <col min="710" max="710" width="14.83203125" style="17" bestFit="1" customWidth="1"/>
    <col min="711" max="711" width="11" style="17" bestFit="1" customWidth="1"/>
    <col min="712" max="712" width="7.33203125" style="17" bestFit="1" customWidth="1"/>
    <col min="713" max="713" width="9.83203125" style="17" bestFit="1" customWidth="1"/>
    <col min="714" max="716" width="8.75" style="17" bestFit="1" customWidth="1"/>
    <col min="717" max="717" width="11" style="17" bestFit="1" customWidth="1"/>
    <col min="718" max="719" width="7.5" style="17" bestFit="1" customWidth="1"/>
    <col min="720" max="721" width="8.75" style="17" bestFit="1" customWidth="1"/>
    <col min="722" max="722" width="11" style="17" bestFit="1" customWidth="1"/>
    <col min="723" max="723" width="8.75" style="17" bestFit="1" customWidth="1"/>
    <col min="724" max="724" width="11" style="17" bestFit="1" customWidth="1"/>
    <col min="725" max="725" width="7.5" style="17" bestFit="1" customWidth="1"/>
    <col min="726" max="726" width="9.83203125" style="17" bestFit="1" customWidth="1"/>
    <col min="727" max="727" width="7.83203125" style="17" bestFit="1" customWidth="1"/>
    <col min="728" max="729" width="14.83203125" style="17" customWidth="1"/>
    <col min="730" max="730" width="11" style="17" bestFit="1" customWidth="1"/>
    <col min="731" max="731" width="12" style="17" bestFit="1" customWidth="1"/>
    <col min="732" max="734" width="8.75" style="17" bestFit="1" customWidth="1"/>
    <col min="735" max="735" width="11" style="17" bestFit="1" customWidth="1"/>
    <col min="736" max="737" width="7.5" style="17" bestFit="1" customWidth="1"/>
    <col min="738" max="739" width="8.75" style="17" bestFit="1" customWidth="1"/>
    <col min="740" max="740" width="11" style="17" bestFit="1" customWidth="1"/>
    <col min="741" max="741" width="12" style="17" bestFit="1" customWidth="1"/>
    <col min="742" max="742" width="11" style="17" bestFit="1" customWidth="1"/>
    <col min="743" max="743" width="6.75" style="17" bestFit="1" customWidth="1"/>
    <col min="744" max="744" width="9.83203125" style="17" bestFit="1" customWidth="1"/>
    <col min="745" max="746" width="7.5" style="17" bestFit="1" customWidth="1"/>
    <col min="747" max="748" width="8.75" style="17" bestFit="1" customWidth="1"/>
    <col min="749" max="750" width="11" style="17" bestFit="1" customWidth="1"/>
    <col min="751" max="751" width="7.83203125" style="17" bestFit="1" customWidth="1"/>
    <col min="752" max="752" width="13.25" style="17" customWidth="1"/>
    <col min="753" max="753" width="14.83203125" style="17" bestFit="1" customWidth="1"/>
    <col min="754" max="754" width="13.25" style="17" bestFit="1" customWidth="1"/>
    <col min="755" max="755" width="11" style="17" bestFit="1" customWidth="1"/>
    <col min="756" max="756" width="9" style="17" customWidth="1"/>
    <col min="757" max="757" width="9" style="17" bestFit="1" customWidth="1"/>
    <col min="758" max="759" width="8.75" style="17" bestFit="1" customWidth="1"/>
    <col min="760" max="760" width="11" style="17" bestFit="1" customWidth="1"/>
    <col min="761" max="761" width="7.75" style="17" bestFit="1" customWidth="1"/>
    <col min="762" max="762" width="6.83203125" style="17" customWidth="1"/>
    <col min="763" max="764" width="8.75" style="17" bestFit="1" customWidth="1"/>
    <col min="765" max="765" width="11" style="17" bestFit="1" customWidth="1"/>
    <col min="766" max="766" width="12" style="17" bestFit="1" customWidth="1"/>
    <col min="767" max="767" width="11" style="17" bestFit="1" customWidth="1"/>
    <col min="768" max="768" width="6.75" style="17" bestFit="1" customWidth="1"/>
    <col min="769" max="769" width="10.5" style="17" bestFit="1" customWidth="1"/>
    <col min="770" max="770" width="7.58203125" style="17" bestFit="1" customWidth="1"/>
    <col min="771" max="771" width="12.75" style="17" customWidth="1"/>
    <col min="772" max="772" width="13.5" style="17" customWidth="1"/>
    <col min="773" max="773" width="11" style="17" bestFit="1" customWidth="1"/>
    <col min="774" max="774" width="7.33203125" style="17" bestFit="1" customWidth="1"/>
    <col min="775" max="775" width="9" style="17" customWidth="1"/>
    <col min="776" max="776" width="9" style="17" bestFit="1" customWidth="1"/>
    <col min="777" max="777" width="8.75" style="17" bestFit="1" customWidth="1"/>
    <col min="778" max="778" width="8.83203125" style="17" bestFit="1" customWidth="1"/>
    <col min="779" max="779" width="11" style="17" bestFit="1" customWidth="1"/>
    <col min="780" max="780" width="6.83203125" style="17" customWidth="1"/>
    <col min="781" max="781" width="7.75" style="17" bestFit="1" customWidth="1"/>
    <col min="782" max="783" width="8.75" style="17" bestFit="1" customWidth="1"/>
    <col min="784" max="784" width="11" style="17" bestFit="1" customWidth="1"/>
    <col min="785" max="785" width="12" style="17" bestFit="1" customWidth="1"/>
    <col min="786" max="786" width="10.25" style="17" customWidth="1"/>
    <col min="787" max="787" width="6.75" style="17" bestFit="1" customWidth="1"/>
    <col min="788" max="788" width="10.5" style="17" bestFit="1" customWidth="1"/>
    <col min="789" max="789" width="9" style="17"/>
    <col min="790" max="790" width="13" style="17" customWidth="1"/>
    <col min="791" max="791" width="13.75" style="17" customWidth="1"/>
    <col min="792" max="792" width="11" style="17" bestFit="1" customWidth="1"/>
    <col min="793" max="793" width="7.33203125" style="17" bestFit="1" customWidth="1"/>
    <col min="794" max="794" width="9" style="17" customWidth="1"/>
    <col min="795" max="795" width="9" style="17" bestFit="1" customWidth="1"/>
    <col min="796" max="797" width="8.75" style="17" bestFit="1" customWidth="1"/>
    <col min="798" max="798" width="11" style="17" bestFit="1" customWidth="1"/>
    <col min="799" max="799" width="7.75" style="17" bestFit="1" customWidth="1"/>
    <col min="800" max="800" width="7.5" style="17" bestFit="1" customWidth="1"/>
    <col min="801" max="802" width="8.75" style="17" bestFit="1" customWidth="1"/>
    <col min="803" max="803" width="11" style="17" bestFit="1" customWidth="1"/>
    <col min="804" max="804" width="12" style="17" bestFit="1" customWidth="1"/>
    <col min="805" max="805" width="11" style="17" bestFit="1" customWidth="1"/>
    <col min="806" max="806" width="6.75" style="17" bestFit="1" customWidth="1"/>
    <col min="807" max="807" width="9.83203125" style="17" bestFit="1" customWidth="1"/>
    <col min="808" max="808" width="7.83203125" style="17" bestFit="1" customWidth="1"/>
    <col min="809" max="809" width="12.58203125" style="17" customWidth="1"/>
    <col min="810" max="810" width="14.83203125" style="17" bestFit="1" customWidth="1"/>
    <col min="811" max="811" width="11" style="17" bestFit="1" customWidth="1"/>
    <col min="812" max="813" width="14.5" style="17" bestFit="1" customWidth="1"/>
    <col min="814" max="814" width="11" style="17" bestFit="1" customWidth="1"/>
    <col min="815" max="815" width="9" style="17" customWidth="1"/>
    <col min="816" max="816" width="13.25" style="17" bestFit="1" customWidth="1"/>
    <col min="817" max="820" width="9.83203125" style="17" bestFit="1" customWidth="1"/>
    <col min="821" max="821" width="11" style="17" bestFit="1" customWidth="1"/>
    <col min="822" max="822" width="12" style="17" bestFit="1" customWidth="1"/>
    <col min="823" max="823" width="11" style="17" bestFit="1" customWidth="1"/>
    <col min="824" max="824" width="11.25" style="17" bestFit="1" customWidth="1"/>
    <col min="825" max="825" width="9" style="17" customWidth="1"/>
    <col min="826" max="827" width="7.5" style="17" bestFit="1" customWidth="1"/>
    <col min="828" max="829" width="8.75" style="17" bestFit="1" customWidth="1"/>
    <col min="830" max="830" width="10.83203125" style="17" bestFit="1" customWidth="1"/>
    <col min="831" max="831" width="14.33203125" style="17" bestFit="1" customWidth="1"/>
    <col min="832" max="832" width="7.58203125" style="17" bestFit="1" customWidth="1"/>
    <col min="833" max="833" width="12.58203125" style="17" customWidth="1"/>
    <col min="834" max="834" width="14.83203125" style="17" bestFit="1" customWidth="1"/>
    <col min="835" max="835" width="10.83203125" style="17" bestFit="1" customWidth="1"/>
    <col min="836" max="836" width="7.33203125" style="17" bestFit="1" customWidth="1"/>
    <col min="837" max="837" width="9" style="17" customWidth="1"/>
    <col min="838" max="839" width="8.75" style="17" bestFit="1" customWidth="1"/>
    <col min="840" max="840" width="8.5" style="17" bestFit="1" customWidth="1"/>
    <col min="841" max="841" width="10.83203125" style="17" bestFit="1" customWidth="1"/>
    <col min="842" max="843" width="7.5" style="17" bestFit="1" customWidth="1"/>
    <col min="844" max="845" width="8.5" style="17" bestFit="1" customWidth="1"/>
    <col min="846" max="846" width="10.83203125" style="17" bestFit="1" customWidth="1"/>
    <col min="847" max="847" width="12" style="17" bestFit="1" customWidth="1"/>
    <col min="848" max="848" width="10.83203125" style="17" bestFit="1" customWidth="1"/>
    <col min="849" max="849" width="6.75" style="17" bestFit="1" customWidth="1"/>
    <col min="850" max="850" width="9" style="17" customWidth="1"/>
    <col min="851" max="851" width="7.58203125" style="17" bestFit="1" customWidth="1"/>
    <col min="852" max="852" width="12.33203125" style="17" customWidth="1"/>
    <col min="853" max="853" width="14.83203125" style="17" bestFit="1" customWidth="1"/>
    <col min="854" max="854" width="10.83203125" style="17" bestFit="1" customWidth="1"/>
    <col min="855" max="855" width="7.33203125" style="17" bestFit="1" customWidth="1"/>
    <col min="856" max="856" width="9.83203125" style="17" bestFit="1" customWidth="1"/>
    <col min="857" max="857" width="8.75" style="17" bestFit="1" customWidth="1"/>
    <col min="858" max="858" width="8.58203125" style="17" bestFit="1" customWidth="1"/>
    <col min="859" max="859" width="8.5" style="17" bestFit="1" customWidth="1"/>
    <col min="860" max="860" width="10.83203125" style="17" bestFit="1" customWidth="1"/>
    <col min="861" max="862" width="7.5" style="17" bestFit="1" customWidth="1"/>
    <col min="863" max="864" width="8.5" style="17" bestFit="1" customWidth="1"/>
    <col min="865" max="865" width="10.83203125" style="17" bestFit="1" customWidth="1"/>
    <col min="866" max="866" width="12" style="17" bestFit="1" customWidth="1"/>
    <col min="867" max="867" width="10.83203125" style="17" bestFit="1" customWidth="1"/>
    <col min="868" max="868" width="6.75" style="17" bestFit="1" customWidth="1"/>
    <col min="869" max="869" width="9" style="17" customWidth="1"/>
    <col min="870" max="870" width="7.58203125" style="17" bestFit="1" customWidth="1"/>
    <col min="871" max="871" width="12.5" style="17" customWidth="1"/>
    <col min="872" max="872" width="14.83203125" style="17" bestFit="1" customWidth="1"/>
    <col min="873" max="873" width="10.83203125" style="17" bestFit="1" customWidth="1"/>
    <col min="874" max="874" width="7.33203125" style="17" bestFit="1" customWidth="1"/>
    <col min="875" max="875" width="9" style="17" customWidth="1"/>
    <col min="876" max="876" width="8.75" style="17" bestFit="1" customWidth="1"/>
    <col min="877" max="877" width="8.58203125" style="17" bestFit="1" customWidth="1"/>
    <col min="878" max="878" width="8.5" style="17" bestFit="1" customWidth="1"/>
    <col min="879" max="879" width="10.75" style="17" bestFit="1" customWidth="1"/>
    <col min="880" max="881" width="7.5" style="17" bestFit="1" customWidth="1"/>
    <col min="882" max="883" width="8.5" style="17" bestFit="1" customWidth="1"/>
    <col min="884" max="884" width="10.75" style="17" bestFit="1" customWidth="1"/>
    <col min="885" max="885" width="11.83203125" style="17" bestFit="1" customWidth="1"/>
    <col min="886" max="886" width="10.75" style="17" bestFit="1" customWidth="1"/>
    <col min="887" max="887" width="6.75" style="17" bestFit="1" customWidth="1"/>
    <col min="888" max="888" width="9" style="17" customWidth="1"/>
    <col min="889" max="889" width="7.83203125" style="17" bestFit="1" customWidth="1"/>
    <col min="890" max="890" width="12.33203125" style="17" customWidth="1"/>
    <col min="891" max="891" width="14.83203125" style="17" bestFit="1" customWidth="1"/>
    <col min="892" max="892" width="10.75" style="17" bestFit="1" customWidth="1"/>
    <col min="893" max="893" width="7.33203125" style="17" bestFit="1" customWidth="1"/>
    <col min="894" max="894" width="9" style="17" customWidth="1"/>
    <col min="895" max="895" width="8.75" style="17" bestFit="1" customWidth="1"/>
    <col min="896" max="896" width="8.58203125" style="17" bestFit="1" customWidth="1"/>
    <col min="897" max="897" width="8.5" style="17" bestFit="1" customWidth="1"/>
    <col min="898" max="898" width="10.75" style="17" bestFit="1" customWidth="1"/>
    <col min="899" max="900" width="7.33203125" style="17" bestFit="1" customWidth="1"/>
    <col min="901" max="901" width="8.5" style="17" bestFit="1" customWidth="1"/>
    <col min="902" max="902" width="9" style="17" customWidth="1"/>
    <col min="903" max="903" width="10.75" style="17" bestFit="1" customWidth="1"/>
    <col min="904" max="904" width="11.83203125" style="17" bestFit="1" customWidth="1"/>
    <col min="905" max="905" width="10.75" style="17" bestFit="1" customWidth="1"/>
    <col min="906" max="906" width="6.75" style="17" bestFit="1" customWidth="1"/>
    <col min="907" max="907" width="9" style="17" customWidth="1"/>
    <col min="908" max="908" width="8.33203125" style="17" bestFit="1" customWidth="1"/>
    <col min="909" max="909" width="12.83203125" style="17" customWidth="1"/>
    <col min="910" max="910" width="14.83203125" style="17" bestFit="1" customWidth="1"/>
    <col min="911" max="911" width="10.5" style="17" bestFit="1" customWidth="1"/>
    <col min="912" max="912" width="9.83203125" style="17" bestFit="1" customWidth="1"/>
    <col min="913" max="914" width="8.75" style="17" bestFit="1" customWidth="1"/>
    <col min="915" max="915" width="8.33203125" style="17" bestFit="1" customWidth="1"/>
    <col min="916" max="916" width="10.5" style="17" bestFit="1" customWidth="1"/>
    <col min="917" max="918" width="7.33203125" style="17" bestFit="1" customWidth="1"/>
    <col min="919" max="920" width="8.33203125" style="17" bestFit="1" customWidth="1"/>
    <col min="921" max="921" width="10.5" style="17" bestFit="1" customWidth="1"/>
    <col min="922" max="922" width="11.75" style="17" bestFit="1" customWidth="1"/>
    <col min="923" max="923" width="10.5" style="17" bestFit="1" customWidth="1"/>
    <col min="924" max="924" width="6.75" style="17" bestFit="1" customWidth="1"/>
    <col min="925" max="925" width="9" style="17" customWidth="1"/>
    <col min="926" max="927" width="7.33203125" style="17" bestFit="1" customWidth="1"/>
    <col min="928" max="929" width="8.33203125" style="17" bestFit="1" customWidth="1"/>
    <col min="930" max="930" width="10.5" style="17" bestFit="1" customWidth="1"/>
    <col min="931" max="931" width="11.75" style="17" bestFit="1" customWidth="1"/>
    <col min="932" max="932" width="10.5" style="17" bestFit="1" customWidth="1"/>
    <col min="933" max="933" width="6.75" style="17" bestFit="1" customWidth="1"/>
    <col min="934" max="934" width="9" style="17" customWidth="1"/>
    <col min="935" max="935" width="7.58203125" style="17" bestFit="1" customWidth="1"/>
    <col min="936" max="936" width="12.75" style="17" customWidth="1"/>
    <col min="937" max="937" width="14.83203125" style="17" bestFit="1" customWidth="1"/>
    <col min="938" max="938" width="10.5" style="17" bestFit="1" customWidth="1"/>
    <col min="939" max="939" width="7.33203125" style="17" bestFit="1" customWidth="1"/>
    <col min="940" max="940" width="9" style="17" customWidth="1"/>
    <col min="941" max="941" width="8.75" style="17" bestFit="1" customWidth="1"/>
    <col min="942" max="942" width="8.58203125" style="17" bestFit="1" customWidth="1"/>
    <col min="943" max="943" width="7.25" style="17" bestFit="1" customWidth="1"/>
    <col min="944" max="944" width="9.25" style="17" bestFit="1" customWidth="1"/>
    <col min="945" max="947" width="7.33203125" style="17" bestFit="1" customWidth="1"/>
    <col min="948" max="948" width="7.25" style="17" bestFit="1" customWidth="1"/>
    <col min="949" max="949" width="9.25" style="17" bestFit="1" customWidth="1"/>
    <col min="950" max="950" width="9.75" style="17" customWidth="1"/>
    <col min="951" max="951" width="9.25" style="17" bestFit="1" customWidth="1"/>
    <col min="952" max="952" width="5.75" style="17" bestFit="1" customWidth="1"/>
    <col min="953" max="953" width="8.25" style="17" bestFit="1" customWidth="1"/>
    <col min="954" max="954" width="7.58203125" style="17" bestFit="1" customWidth="1"/>
    <col min="955" max="955" width="12.58203125" style="17" customWidth="1"/>
    <col min="956" max="956" width="14.83203125" style="17" bestFit="1" customWidth="1"/>
    <col min="957" max="957" width="9.25" style="17" bestFit="1" customWidth="1"/>
    <col min="958" max="958" width="7.33203125" style="17" bestFit="1" customWidth="1"/>
    <col min="959" max="959" width="9.83203125" style="17" bestFit="1" customWidth="1"/>
    <col min="960" max="960" width="8.75" style="17" bestFit="1" customWidth="1"/>
    <col min="961" max="961" width="8.58203125" style="17" bestFit="1" customWidth="1"/>
    <col min="962" max="962" width="8" style="17" bestFit="1" customWidth="1"/>
    <col min="963" max="963" width="10.33203125" style="17" bestFit="1" customWidth="1"/>
    <col min="964" max="964" width="6.5" style="17" customWidth="1"/>
    <col min="965" max="965" width="7.33203125" style="17" bestFit="1" customWidth="1"/>
    <col min="966" max="967" width="8" style="17" bestFit="1" customWidth="1"/>
    <col min="968" max="968" width="9.25" style="17" bestFit="1" customWidth="1"/>
    <col min="969" max="969" width="11.33203125" style="17" bestFit="1" customWidth="1"/>
    <col min="970" max="970" width="10.33203125" style="17" bestFit="1" customWidth="1"/>
    <col min="971" max="971" width="6.5" style="17" bestFit="1" customWidth="1"/>
    <col min="972" max="972" width="9.25" style="17" bestFit="1" customWidth="1"/>
    <col min="973" max="973" width="9" style="17"/>
    <col min="974" max="974" width="12.5" style="17" customWidth="1"/>
    <col min="975" max="975" width="14.83203125" style="17" bestFit="1" customWidth="1"/>
    <col min="976" max="976" width="10.33203125" style="17" bestFit="1" customWidth="1"/>
    <col min="977" max="977" width="9.83203125" style="17" bestFit="1" customWidth="1"/>
    <col min="978" max="979" width="8.75" style="17" bestFit="1" customWidth="1"/>
    <col min="980" max="980" width="8" style="17" bestFit="1" customWidth="1"/>
    <col min="981" max="981" width="10.33203125" style="17" bestFit="1" customWidth="1"/>
    <col min="982" max="983" width="7.33203125" style="17" bestFit="1" customWidth="1"/>
    <col min="984" max="985" width="8" style="17" bestFit="1" customWidth="1"/>
    <col min="986" max="986" width="10.33203125" style="17" bestFit="1" customWidth="1"/>
    <col min="987" max="987" width="10.83203125" style="17" customWidth="1"/>
    <col min="988" max="988" width="10.33203125" style="17" bestFit="1" customWidth="1"/>
    <col min="989" max="989" width="6.5" style="17" bestFit="1" customWidth="1"/>
    <col min="990" max="990" width="9.25" style="17" bestFit="1" customWidth="1"/>
    <col min="991" max="992" width="7.33203125" style="17" bestFit="1" customWidth="1"/>
    <col min="993" max="994" width="8" style="17" bestFit="1" customWidth="1"/>
    <col min="995" max="995" width="10.33203125" style="17" bestFit="1" customWidth="1"/>
    <col min="996" max="996" width="11.33203125" style="17" bestFit="1" customWidth="1"/>
    <col min="997" max="997" width="10.33203125" style="17" bestFit="1" customWidth="1"/>
    <col min="998" max="998" width="6.5" style="17" bestFit="1" customWidth="1"/>
    <col min="999" max="999" width="9.25" style="17" bestFit="1" customWidth="1"/>
    <col min="1000" max="1000" width="9" style="17"/>
    <col min="1001" max="1001" width="14" style="17" customWidth="1"/>
    <col min="1002" max="1002" width="14.83203125" style="17" bestFit="1" customWidth="1"/>
    <col min="1003" max="1003" width="10.5" style="17" bestFit="1" customWidth="1"/>
    <col min="1004" max="1004" width="9.83203125" style="17" bestFit="1" customWidth="1"/>
    <col min="1005" max="1005" width="8.75" style="17" bestFit="1" customWidth="1"/>
    <col min="1006" max="1006" width="8.58203125" style="17" bestFit="1" customWidth="1"/>
    <col min="1007" max="1007" width="8" style="17" bestFit="1" customWidth="1"/>
    <col min="1008" max="1008" width="10.33203125" style="17" bestFit="1" customWidth="1"/>
    <col min="1009" max="1010" width="7.33203125" style="17" bestFit="1" customWidth="1"/>
    <col min="1011" max="1012" width="8" style="17" bestFit="1" customWidth="1"/>
    <col min="1013" max="1013" width="10.33203125" style="17" bestFit="1" customWidth="1"/>
    <col min="1014" max="1014" width="10.83203125" style="17" customWidth="1"/>
    <col min="1015" max="1015" width="10.33203125" style="17" bestFit="1" customWidth="1"/>
    <col min="1016" max="1016" width="6.5" style="17" bestFit="1" customWidth="1"/>
    <col min="1017" max="1017" width="9.25" style="17" bestFit="1" customWidth="1"/>
    <col min="1018" max="1018" width="7.58203125" style="17" bestFit="1" customWidth="1"/>
    <col min="1019" max="1019" width="13.5" style="17" customWidth="1"/>
    <col min="1020" max="1020" width="14.83203125" style="17" bestFit="1" customWidth="1"/>
    <col min="1021" max="1021" width="10.33203125" style="17" bestFit="1" customWidth="1"/>
    <col min="1022" max="1022" width="9.83203125" style="17" bestFit="1" customWidth="1"/>
    <col min="1023" max="1024" width="8.75" style="17" bestFit="1" customWidth="1"/>
    <col min="1025" max="1025" width="8" style="17" bestFit="1" customWidth="1"/>
    <col min="1026" max="1026" width="10.33203125" style="17" bestFit="1" customWidth="1"/>
    <col min="1027" max="1028" width="7.33203125" style="17" bestFit="1" customWidth="1"/>
    <col min="1029" max="1030" width="8" style="17" bestFit="1" customWidth="1"/>
    <col min="1031" max="1031" width="10.33203125" style="17" bestFit="1" customWidth="1"/>
    <col min="1032" max="1032" width="11.33203125" style="17" bestFit="1" customWidth="1"/>
    <col min="1033" max="1033" width="10.08203125" style="17" bestFit="1" customWidth="1"/>
    <col min="1034" max="1034" width="6.5" style="17" customWidth="1"/>
    <col min="1035" max="1035" width="9" style="17" bestFit="1" customWidth="1"/>
    <col min="1036" max="1037" width="7.33203125" style="17" bestFit="1" customWidth="1"/>
    <col min="1038" max="1038" width="8" style="17" bestFit="1" customWidth="1"/>
    <col min="1039" max="1039" width="7.83203125" style="17" bestFit="1" customWidth="1"/>
    <col min="1040" max="1040" width="10.08203125" style="17" bestFit="1" customWidth="1"/>
    <col min="1041" max="1041" width="10.83203125" style="17" customWidth="1"/>
    <col min="1042" max="1042" width="10.08203125" style="17" bestFit="1" customWidth="1"/>
    <col min="1043" max="1043" width="6.5" style="17" customWidth="1"/>
    <col min="1044" max="1044" width="9" style="17" bestFit="1" customWidth="1"/>
    <col min="1045" max="1045" width="7.58203125" style="17" bestFit="1" customWidth="1"/>
    <col min="1046" max="1046" width="13.83203125" style="17" customWidth="1"/>
    <col min="1047" max="1047" width="14.83203125" style="17" bestFit="1" customWidth="1"/>
    <col min="1048" max="1048" width="10.08203125" style="17" bestFit="1" customWidth="1"/>
    <col min="1049" max="1049" width="9.83203125" style="17" bestFit="1" customWidth="1"/>
    <col min="1050" max="1050" width="8.75" style="17" bestFit="1" customWidth="1"/>
    <col min="1051" max="1051" width="8.58203125" style="17" bestFit="1" customWidth="1"/>
    <col min="1052" max="1052" width="8.08203125" style="17" bestFit="1" customWidth="1"/>
    <col min="1053" max="1053" width="10.08203125" style="17" bestFit="1" customWidth="1"/>
    <col min="1054" max="1055" width="7.33203125" style="17" bestFit="1" customWidth="1"/>
    <col min="1056" max="1057" width="8.08203125" style="17" bestFit="1" customWidth="1"/>
    <col min="1058" max="1058" width="10.33203125" style="17" bestFit="1" customWidth="1"/>
    <col min="1059" max="1059" width="11.08203125" style="17" bestFit="1" customWidth="1"/>
    <col min="1060" max="1060" width="10.08203125" style="17" bestFit="1" customWidth="1"/>
    <col min="1061" max="1061" width="6.5" style="17" bestFit="1" customWidth="1"/>
    <col min="1062" max="1062" width="9" style="17" bestFit="1" customWidth="1"/>
    <col min="1063" max="1063" width="7.58203125" style="17" bestFit="1" customWidth="1"/>
    <col min="1064" max="1064" width="14.75" style="17" customWidth="1"/>
    <col min="1065" max="1065" width="13.83203125" style="17" bestFit="1" customWidth="1"/>
    <col min="1066" max="1067" width="9.83203125" style="17" bestFit="1" customWidth="1"/>
    <col min="1068" max="1069" width="8.75" style="17" bestFit="1" customWidth="1"/>
    <col min="1070" max="1070" width="7.83203125" style="17" bestFit="1" customWidth="1"/>
    <col min="1071" max="1071" width="10.08203125" style="17" bestFit="1" customWidth="1"/>
    <col min="1072" max="1072" width="7.33203125" style="17" bestFit="1" customWidth="1"/>
    <col min="1073" max="1073" width="6.5" style="17" customWidth="1"/>
    <col min="1074" max="1075" width="7.83203125" style="17" bestFit="1" customWidth="1"/>
    <col min="1076" max="1076" width="10.08203125" style="17" bestFit="1" customWidth="1"/>
    <col min="1077" max="1077" width="11.08203125" style="17" bestFit="1" customWidth="1"/>
    <col min="1078" max="1078" width="10.08203125" style="17" bestFit="1" customWidth="1"/>
    <col min="1079" max="1079" width="6.75" style="17" bestFit="1" customWidth="1"/>
    <col min="1080" max="1080" width="9.25" style="17" bestFit="1" customWidth="1"/>
    <col min="1081" max="1082" width="7.33203125" style="17" bestFit="1" customWidth="1"/>
    <col min="1083" max="1084" width="8.08203125" style="17" bestFit="1" customWidth="1"/>
    <col min="1085" max="1085" width="10.33203125" style="17" bestFit="1" customWidth="1"/>
    <col min="1086" max="1086" width="11.33203125" style="17" bestFit="1" customWidth="1"/>
    <col min="1087" max="1087" width="10.25" style="17" bestFit="1" customWidth="1"/>
    <col min="1088" max="1088" width="6.75" style="17" bestFit="1" customWidth="1"/>
    <col min="1089" max="1089" width="9.25" style="17" bestFit="1" customWidth="1"/>
    <col min="1090" max="1090" width="7.58203125" style="17" bestFit="1" customWidth="1"/>
    <col min="1091" max="1091" width="12.83203125" style="17" customWidth="1"/>
    <col min="1092" max="1092" width="13.75" style="17" bestFit="1" customWidth="1"/>
    <col min="1093" max="1093" width="10.33203125" style="17" bestFit="1" customWidth="1"/>
    <col min="1094" max="1094" width="11.33203125" style="17" bestFit="1" customWidth="1"/>
    <col min="1095" max="1095" width="8.75" style="17" bestFit="1" customWidth="1"/>
    <col min="1096" max="1096" width="8.58203125" style="17" bestFit="1" customWidth="1"/>
    <col min="1097" max="1097" width="8.08203125" style="17" bestFit="1" customWidth="1"/>
    <col min="1098" max="1098" width="10.33203125" style="17" bestFit="1" customWidth="1"/>
    <col min="1099" max="1100" width="7.33203125" style="17" bestFit="1" customWidth="1"/>
    <col min="1101" max="1102" width="8.08203125" style="17" bestFit="1" customWidth="1"/>
    <col min="1103" max="1103" width="10.33203125" style="17" bestFit="1" customWidth="1"/>
    <col min="1104" max="1104" width="11.5" style="17" bestFit="1" customWidth="1"/>
    <col min="1105" max="1105" width="10.33203125" style="17" bestFit="1" customWidth="1"/>
    <col min="1106" max="1106" width="6.75" style="17" bestFit="1" customWidth="1"/>
    <col min="1107" max="1107" width="9" style="17" customWidth="1"/>
    <col min="1108" max="1108" width="7.58203125" style="17" bestFit="1" customWidth="1"/>
    <col min="1109" max="1109" width="23.58203125" style="17" customWidth="1"/>
    <col min="1110" max="1110" width="17.5" style="17" bestFit="1" customWidth="1"/>
    <col min="1111" max="1111" width="10.25" style="17" bestFit="1" customWidth="1"/>
    <col min="1112" max="1112" width="9" style="17" customWidth="1"/>
    <col min="1113" max="1113" width="8.83203125" style="17" bestFit="1" customWidth="1"/>
    <col min="1114" max="1114" width="8.75" style="17" bestFit="1" customWidth="1"/>
    <col min="1115" max="1115" width="8" style="17" bestFit="1" customWidth="1"/>
    <col min="1116" max="1116" width="10.25" style="17" bestFit="1" customWidth="1"/>
    <col min="1117" max="1118" width="7.33203125" style="17" bestFit="1" customWidth="1"/>
    <col min="1119" max="1120" width="8" style="17" bestFit="1" customWidth="1"/>
    <col min="1121" max="1121" width="10.25" style="17" bestFit="1" customWidth="1"/>
    <col min="1122" max="1122" width="11.25" style="17" bestFit="1" customWidth="1"/>
    <col min="1123" max="1123" width="10.08203125" style="17" bestFit="1" customWidth="1"/>
    <col min="1124" max="1124" width="6.75" style="17" bestFit="1" customWidth="1"/>
    <col min="1125" max="1125" width="9" style="17" bestFit="1" customWidth="1"/>
    <col min="1126" max="1127" width="6.75" style="17" bestFit="1" customWidth="1"/>
    <col min="1128" max="1129" width="7.83203125" style="17" bestFit="1" customWidth="1"/>
    <col min="1130" max="1130" width="10.08203125" style="17" bestFit="1" customWidth="1"/>
    <col min="1131" max="1131" width="11.25" style="17" bestFit="1" customWidth="1"/>
    <col min="1132" max="1132" width="10.08203125" style="17" bestFit="1" customWidth="1"/>
    <col min="1133" max="1134" width="9" style="17" customWidth="1"/>
    <col min="1135" max="1135" width="7.83203125" style="17" bestFit="1" customWidth="1"/>
    <col min="1136" max="1136" width="12.75" style="17" customWidth="1"/>
    <col min="1137" max="1137" width="13.58203125" style="17" bestFit="1" customWidth="1"/>
    <col min="1138" max="1138" width="10.08203125" style="17" bestFit="1" customWidth="1"/>
    <col min="1139" max="1139" width="9" style="17" bestFit="1" customWidth="1"/>
    <col min="1140" max="1142" width="7.83203125" style="17" bestFit="1" customWidth="1"/>
    <col min="1143" max="1143" width="10.08203125" style="17" bestFit="1" customWidth="1"/>
    <col min="1144" max="1145" width="6.75" style="17" bestFit="1" customWidth="1"/>
    <col min="1146" max="1147" width="7.83203125" style="17" bestFit="1" customWidth="1"/>
    <col min="1148" max="1148" width="10.08203125" style="17" bestFit="1" customWidth="1"/>
    <col min="1149" max="1149" width="11.25" style="17" bestFit="1" customWidth="1"/>
    <col min="1150" max="1150" width="10.08203125" style="17" bestFit="1" customWidth="1"/>
    <col min="1151" max="1151" width="6.75" style="17" bestFit="1" customWidth="1"/>
    <col min="1152" max="1152" width="9" style="17" customWidth="1"/>
    <col min="1153" max="1153" width="7.83203125" style="17" bestFit="1" customWidth="1"/>
    <col min="1154" max="1154" width="13.33203125" style="17" customWidth="1"/>
    <col min="1155" max="1155" width="13.5" style="17" bestFit="1" customWidth="1"/>
    <col min="1156" max="1156" width="10.08203125" style="17" bestFit="1" customWidth="1"/>
    <col min="1157" max="1157" width="9" style="17" customWidth="1"/>
    <col min="1158" max="1160" width="7.83203125" style="17" bestFit="1" customWidth="1"/>
    <col min="1161" max="1161" width="10.08203125" style="17" bestFit="1" customWidth="1"/>
    <col min="1162" max="1163" width="6.75" style="17" bestFit="1" customWidth="1"/>
    <col min="1164" max="1165" width="7.83203125" style="17" bestFit="1" customWidth="1"/>
    <col min="1166" max="1166" width="10.08203125" style="17" bestFit="1" customWidth="1"/>
    <col min="1167" max="1167" width="11.25" style="17" bestFit="1" customWidth="1"/>
    <col min="1168" max="1168" width="10.25" style="17" bestFit="1" customWidth="1"/>
    <col min="1169" max="1169" width="6.75" style="17" bestFit="1" customWidth="1"/>
    <col min="1170" max="1170" width="9" style="17" customWidth="1"/>
    <col min="1171" max="1172" width="6.75" style="17" bestFit="1" customWidth="1"/>
    <col min="1173" max="1174" width="7.83203125" style="17" bestFit="1" customWidth="1"/>
    <col min="1175" max="1175" width="10.08203125" style="17" bestFit="1" customWidth="1"/>
    <col min="1176" max="1176" width="11.25" style="17" bestFit="1" customWidth="1"/>
    <col min="1177" max="1177" width="10.08203125" style="17" bestFit="1" customWidth="1"/>
    <col min="1178" max="1178" width="6.75" style="17" bestFit="1" customWidth="1"/>
    <col min="1179" max="1179" width="9" style="17" bestFit="1" customWidth="1"/>
    <col min="1180" max="1180" width="9.58203125" style="17" bestFit="1" customWidth="1"/>
    <col min="1181" max="1181" width="13.08203125" style="17" customWidth="1"/>
    <col min="1182" max="1182" width="13.5" style="17" bestFit="1" customWidth="1"/>
    <col min="1183" max="1183" width="10.08203125" style="17" bestFit="1" customWidth="1"/>
    <col min="1184" max="1184" width="9" style="17" customWidth="1"/>
    <col min="1185" max="1185" width="8.08203125" style="17" bestFit="1" customWidth="1"/>
    <col min="1186" max="1187" width="7.83203125" style="17" bestFit="1" customWidth="1"/>
    <col min="1188" max="1188" width="10.08203125" style="17" bestFit="1" customWidth="1"/>
    <col min="1189" max="1190" width="6.83203125" style="17" bestFit="1" customWidth="1"/>
    <col min="1191" max="1192" width="7.83203125" style="17" bestFit="1" customWidth="1"/>
    <col min="1193" max="1193" width="10.08203125" style="17" bestFit="1" customWidth="1"/>
    <col min="1194" max="1194" width="11.25" style="17" bestFit="1" customWidth="1"/>
    <col min="1195" max="1195" width="10.25" style="17" bestFit="1" customWidth="1"/>
    <col min="1196" max="1196" width="6.75" style="17" bestFit="1" customWidth="1"/>
    <col min="1197" max="1197" width="9.58203125" style="17" bestFit="1" customWidth="1"/>
    <col min="1198" max="1198" width="9" style="17"/>
    <col min="1199" max="1199" width="13.83203125" style="17" customWidth="1"/>
    <col min="1200" max="1200" width="13.5" style="17" bestFit="1" customWidth="1"/>
    <col min="1201" max="1201" width="10.08203125" style="17" bestFit="1" customWidth="1"/>
    <col min="1202" max="1202" width="9" style="17" bestFit="1" customWidth="1"/>
    <col min="1203" max="1204" width="8.08203125" style="17" bestFit="1" customWidth="1"/>
    <col min="1205" max="1205" width="7.83203125" style="17" bestFit="1" customWidth="1"/>
    <col min="1206" max="1206" width="10.08203125" style="17" bestFit="1" customWidth="1"/>
    <col min="1207" max="1210" width="9" style="17"/>
    <col min="1211" max="1211" width="10.08203125" style="17" bestFit="1" customWidth="1"/>
    <col min="1212" max="1212" width="11.25" style="17" bestFit="1" customWidth="1"/>
    <col min="1213" max="1213" width="10.08203125" style="17" bestFit="1" customWidth="1"/>
    <col min="1214" max="1219" width="9" style="17"/>
    <col min="1220" max="1220" width="10.08203125" style="17" bestFit="1" customWidth="1"/>
    <col min="1221" max="1221" width="11" style="17" customWidth="1"/>
    <col min="1222" max="1222" width="10.58203125" style="17" customWidth="1"/>
    <col min="1223" max="1224" width="9" style="17"/>
    <col min="1225" max="1225" width="7.83203125" style="17" bestFit="1" customWidth="1"/>
    <col min="1226" max="1226" width="12.25" style="17" customWidth="1"/>
    <col min="1227" max="1227" width="12" style="17" bestFit="1" customWidth="1"/>
    <col min="1228" max="1228" width="10.08203125" style="17" bestFit="1" customWidth="1"/>
    <col min="1229" max="1229" width="9.08203125" style="17" customWidth="1"/>
    <col min="1230" max="1232" width="7.83203125" style="17" bestFit="1" customWidth="1"/>
    <col min="1233" max="1233" width="10.83203125" style="17" customWidth="1"/>
    <col min="1234" max="1235" width="6.75" style="17" bestFit="1" customWidth="1"/>
    <col min="1236" max="1237" width="7.83203125" style="17" bestFit="1" customWidth="1"/>
    <col min="1238" max="1238" width="10.08203125" style="17" bestFit="1" customWidth="1"/>
    <col min="1239" max="1239" width="11.25" style="17" bestFit="1" customWidth="1"/>
    <col min="1240" max="1240" width="10.08203125" style="17" bestFit="1" customWidth="1"/>
    <col min="1241" max="1241" width="6.75" style="17" bestFit="1" customWidth="1"/>
    <col min="1242" max="1242" width="9" style="17" customWidth="1"/>
    <col min="1243" max="16384" width="9" style="17"/>
  </cols>
  <sheetData>
    <row r="1" spans="1:195" ht="18" customHeight="1" x14ac:dyDescent="0.35">
      <c r="A1" s="7" t="s">
        <v>211</v>
      </c>
      <c r="B1" s="214" t="s">
        <v>79</v>
      </c>
      <c r="C1" s="214"/>
      <c r="D1" s="214"/>
      <c r="E1" s="214"/>
      <c r="F1" s="214"/>
      <c r="G1" s="214"/>
      <c r="H1" s="214"/>
      <c r="I1" s="214"/>
      <c r="J1" s="214"/>
      <c r="K1" s="214"/>
      <c r="L1" s="9"/>
      <c r="M1" s="214" t="s">
        <v>104</v>
      </c>
      <c r="N1" s="214"/>
      <c r="O1" s="10"/>
      <c r="P1" s="11"/>
      <c r="Q1" s="12"/>
      <c r="R1" s="214" t="s">
        <v>163</v>
      </c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9"/>
      <c r="AF1" s="9"/>
      <c r="AG1" s="9"/>
      <c r="AH1" s="9"/>
      <c r="AI1" s="9"/>
      <c r="AJ1" s="9"/>
      <c r="AK1" s="9"/>
      <c r="AL1" s="9"/>
      <c r="AM1" s="9"/>
      <c r="AN1" s="214" t="s">
        <v>209</v>
      </c>
      <c r="AO1" s="214"/>
      <c r="AP1" s="14"/>
      <c r="AQ1" s="15"/>
      <c r="AR1" s="12"/>
      <c r="AS1" s="235" t="s">
        <v>172</v>
      </c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 t="s">
        <v>210</v>
      </c>
      <c r="BG1" s="235"/>
      <c r="BH1" s="10"/>
      <c r="BI1" s="11"/>
      <c r="BJ1" s="12"/>
      <c r="BK1" s="214" t="s">
        <v>180</v>
      </c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9"/>
      <c r="BY1" s="9"/>
      <c r="BZ1" s="9"/>
      <c r="CA1" s="9"/>
      <c r="CB1" s="9"/>
      <c r="CC1" s="9"/>
      <c r="CD1" s="9"/>
      <c r="CE1" s="9"/>
      <c r="CF1" s="9"/>
      <c r="CG1" s="214" t="s">
        <v>220</v>
      </c>
      <c r="CH1" s="215"/>
      <c r="CI1" s="200"/>
      <c r="CJ1" s="15"/>
      <c r="CK1" s="12"/>
      <c r="CL1" s="235" t="s">
        <v>223</v>
      </c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 t="s">
        <v>229</v>
      </c>
      <c r="CZ1" s="246"/>
      <c r="DA1" s="10"/>
      <c r="DB1" s="11"/>
      <c r="DC1" s="12"/>
      <c r="DD1" s="214" t="s">
        <v>230</v>
      </c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9"/>
      <c r="DR1" s="9"/>
      <c r="DS1" s="9"/>
      <c r="DT1" s="9"/>
      <c r="DU1" s="9"/>
      <c r="DV1" s="9"/>
      <c r="DW1" s="9"/>
      <c r="DX1" s="9"/>
      <c r="DY1" s="9"/>
      <c r="DZ1" s="214" t="s">
        <v>241</v>
      </c>
      <c r="EA1" s="215"/>
      <c r="EB1" s="10"/>
      <c r="EC1" s="11"/>
      <c r="ED1" s="12"/>
      <c r="EE1" s="214" t="s">
        <v>247</v>
      </c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 t="s">
        <v>252</v>
      </c>
      <c r="ES1" s="215"/>
      <c r="ET1" s="10"/>
      <c r="EU1" s="11"/>
      <c r="EV1" s="12"/>
      <c r="EW1" s="214" t="s">
        <v>257</v>
      </c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 t="s">
        <v>261</v>
      </c>
      <c r="FK1" s="215"/>
      <c r="FL1" s="10"/>
      <c r="FM1" s="11"/>
      <c r="FN1" s="12"/>
      <c r="FO1" s="214" t="s">
        <v>267</v>
      </c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K1" s="214" t="s">
        <v>262</v>
      </c>
      <c r="GL1" s="215"/>
    </row>
    <row r="2" spans="1:195" ht="15.75" customHeight="1" x14ac:dyDescent="0.35">
      <c r="A2" s="18" t="s">
        <v>212</v>
      </c>
      <c r="C2" s="216" t="s">
        <v>78</v>
      </c>
      <c r="D2" s="216"/>
      <c r="E2" s="216"/>
      <c r="F2" s="216"/>
      <c r="G2" s="216"/>
      <c r="H2" s="216"/>
      <c r="I2" s="216"/>
      <c r="J2" s="216"/>
      <c r="K2" s="216"/>
      <c r="O2" s="20"/>
      <c r="P2" s="21"/>
      <c r="Q2" s="22"/>
      <c r="R2" s="216" t="s">
        <v>164</v>
      </c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F2" s="19"/>
      <c r="AP2" s="24"/>
      <c r="AQ2" s="25"/>
      <c r="AR2" s="22"/>
      <c r="AS2" s="236" t="s">
        <v>173</v>
      </c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"/>
      <c r="BG2" s="26"/>
      <c r="BH2" s="20"/>
      <c r="BI2" s="21"/>
      <c r="BJ2" s="22"/>
      <c r="BK2" s="216" t="s">
        <v>215</v>
      </c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Y2" s="19"/>
      <c r="CH2" s="23"/>
      <c r="CI2" s="2"/>
      <c r="CJ2" s="25"/>
      <c r="CK2" s="22"/>
      <c r="CL2" s="236" t="s">
        <v>227</v>
      </c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"/>
      <c r="CZ2" s="27"/>
      <c r="DA2" s="20"/>
      <c r="DB2" s="21"/>
      <c r="DC2" s="22"/>
      <c r="DD2" s="216" t="s">
        <v>236</v>
      </c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R2" s="19"/>
      <c r="EA2" s="23"/>
      <c r="EC2" s="21"/>
      <c r="ED2" s="22"/>
      <c r="EE2" s="216" t="s">
        <v>248</v>
      </c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S2" s="152"/>
      <c r="EU2" s="21"/>
      <c r="EV2" s="22"/>
      <c r="EW2" s="216" t="s">
        <v>258</v>
      </c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K2" s="152"/>
      <c r="FM2" s="21"/>
      <c r="FN2" s="22"/>
      <c r="FO2" s="216" t="s">
        <v>272</v>
      </c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C2" s="19"/>
      <c r="GL2" s="23"/>
    </row>
    <row r="3" spans="1:195" ht="14" thickBot="1" x14ac:dyDescent="0.4">
      <c r="A3" s="29">
        <v>45933</v>
      </c>
      <c r="D3" s="216" t="s">
        <v>71</v>
      </c>
      <c r="E3" s="216"/>
      <c r="F3" s="216"/>
      <c r="G3" s="216"/>
      <c r="H3" s="216"/>
      <c r="I3" s="216"/>
      <c r="J3" s="216"/>
      <c r="O3" s="20"/>
      <c r="P3" s="17" t="s">
        <v>59</v>
      </c>
      <c r="Q3" s="30"/>
      <c r="R3" s="216" t="s">
        <v>72</v>
      </c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P3" s="24"/>
      <c r="AQ3" s="2" t="s">
        <v>59</v>
      </c>
      <c r="AR3" s="22"/>
      <c r="AS3" s="236" t="s">
        <v>72</v>
      </c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"/>
      <c r="BG3" s="2"/>
      <c r="BH3" s="20"/>
      <c r="BI3" s="17" t="s">
        <v>59</v>
      </c>
      <c r="BJ3" s="30"/>
      <c r="BK3" s="216" t="s">
        <v>72</v>
      </c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CH3" s="23"/>
      <c r="CI3" s="2"/>
      <c r="CJ3" s="2" t="s">
        <v>59</v>
      </c>
      <c r="CK3" s="22"/>
      <c r="CL3" s="236" t="s">
        <v>72</v>
      </c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"/>
      <c r="CZ3" s="4"/>
      <c r="DA3" s="20"/>
      <c r="DB3" s="17" t="s">
        <v>59</v>
      </c>
      <c r="DC3" s="30"/>
      <c r="DD3" s="216" t="s">
        <v>72</v>
      </c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EA3" s="23"/>
      <c r="EB3" s="20"/>
      <c r="EC3" s="17" t="s">
        <v>59</v>
      </c>
      <c r="ED3" s="30"/>
      <c r="EE3" s="216" t="s">
        <v>72</v>
      </c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S3" s="23"/>
      <c r="ET3" s="20"/>
      <c r="EU3" s="17" t="s">
        <v>59</v>
      </c>
      <c r="EV3" s="30"/>
      <c r="EW3" s="216" t="s">
        <v>72</v>
      </c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K3" s="23"/>
      <c r="FL3" s="20"/>
      <c r="FM3" s="17" t="s">
        <v>59</v>
      </c>
      <c r="FN3" s="30"/>
      <c r="FO3" s="216" t="s">
        <v>72</v>
      </c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L3" s="23"/>
    </row>
    <row r="4" spans="1:195" x14ac:dyDescent="0.35">
      <c r="A4" s="20"/>
      <c r="B4" s="216" t="s">
        <v>75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O4" s="20"/>
      <c r="P4" s="17" t="s">
        <v>127</v>
      </c>
      <c r="R4" s="234" t="s">
        <v>165</v>
      </c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32"/>
      <c r="AF4" s="31"/>
      <c r="AP4" s="24"/>
      <c r="AQ4" s="33" t="s">
        <v>127</v>
      </c>
      <c r="AR4" s="30"/>
      <c r="AS4" s="237" t="s">
        <v>174</v>
      </c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34"/>
      <c r="BG4" s="201"/>
      <c r="BH4" s="20"/>
      <c r="BI4" s="17" t="s">
        <v>127</v>
      </c>
      <c r="BK4" s="234" t="s">
        <v>181</v>
      </c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32"/>
      <c r="BY4" s="31"/>
      <c r="CH4" s="23"/>
      <c r="CI4" s="2"/>
      <c r="CJ4" s="247" t="s">
        <v>127</v>
      </c>
      <c r="CK4" s="247"/>
      <c r="CL4" s="237" t="s">
        <v>221</v>
      </c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34"/>
      <c r="CZ4" s="35"/>
      <c r="DA4" s="20"/>
      <c r="DB4" s="17" t="s">
        <v>127</v>
      </c>
      <c r="DD4" s="234" t="s">
        <v>231</v>
      </c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32"/>
      <c r="DR4" s="31"/>
      <c r="EA4" s="23"/>
      <c r="EB4" s="20"/>
      <c r="EC4" s="17" t="s">
        <v>127</v>
      </c>
      <c r="EE4" s="218" t="s">
        <v>242</v>
      </c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32"/>
      <c r="ES4" s="207"/>
      <c r="ET4" s="20"/>
      <c r="EU4" s="17" t="s">
        <v>127</v>
      </c>
      <c r="EW4" s="218" t="s">
        <v>256</v>
      </c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32"/>
      <c r="FK4" s="207"/>
      <c r="FL4" s="20"/>
      <c r="FM4" s="17" t="s">
        <v>127</v>
      </c>
      <c r="FO4" s="218" t="s">
        <v>263</v>
      </c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32"/>
      <c r="GC4" s="31"/>
      <c r="GL4" s="23"/>
    </row>
    <row r="5" spans="1:195" x14ac:dyDescent="0.35">
      <c r="A5" s="20" t="s">
        <v>59</v>
      </c>
      <c r="B5" s="17" t="s">
        <v>62</v>
      </c>
      <c r="O5" s="20"/>
      <c r="P5" s="17" t="s">
        <v>148</v>
      </c>
      <c r="AB5" s="217"/>
      <c r="AC5" s="217"/>
      <c r="AP5" s="24"/>
      <c r="AQ5" s="2" t="s">
        <v>148</v>
      </c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38"/>
      <c r="BD5" s="238"/>
      <c r="BE5" s="2"/>
      <c r="BF5" s="2"/>
      <c r="BG5" s="2"/>
      <c r="BH5" s="20"/>
      <c r="BI5" s="17" t="s">
        <v>148</v>
      </c>
      <c r="BU5" s="217"/>
      <c r="BV5" s="217"/>
      <c r="CH5" s="23"/>
      <c r="CI5" s="2"/>
      <c r="CJ5" s="2" t="s">
        <v>148</v>
      </c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38"/>
      <c r="CW5" s="238"/>
      <c r="CX5" s="2"/>
      <c r="CY5" s="2"/>
      <c r="CZ5" s="4"/>
      <c r="DA5" s="20"/>
      <c r="DB5" s="17" t="s">
        <v>148</v>
      </c>
      <c r="DN5" s="217"/>
      <c r="DO5" s="217"/>
      <c r="EA5" s="23"/>
      <c r="EB5" s="20"/>
      <c r="EC5" s="17" t="s">
        <v>148</v>
      </c>
      <c r="EO5" s="217"/>
      <c r="EP5" s="217"/>
      <c r="ES5" s="23"/>
      <c r="ET5" s="20"/>
      <c r="EU5" s="17" t="s">
        <v>148</v>
      </c>
      <c r="FG5" s="217"/>
      <c r="FH5" s="217"/>
      <c r="FK5" s="23"/>
      <c r="FL5" s="20"/>
      <c r="FM5" s="17" t="s">
        <v>148</v>
      </c>
      <c r="FY5" s="217"/>
      <c r="FZ5" s="217"/>
      <c r="GL5" s="23"/>
    </row>
    <row r="6" spans="1:195" x14ac:dyDescent="0.35">
      <c r="A6" s="20"/>
      <c r="B6" s="17" t="s">
        <v>105</v>
      </c>
      <c r="O6" s="20"/>
      <c r="P6" s="37" t="s">
        <v>149</v>
      </c>
      <c r="X6" s="38"/>
      <c r="Y6" s="38"/>
      <c r="Z6" s="38"/>
      <c r="AA6" s="19"/>
      <c r="AB6" s="39"/>
      <c r="AC6" s="19"/>
      <c r="AP6" s="24"/>
      <c r="AQ6" s="33" t="s">
        <v>149</v>
      </c>
      <c r="AR6" s="2"/>
      <c r="AS6" s="2"/>
      <c r="AT6" s="2"/>
      <c r="AU6" s="2"/>
      <c r="AV6" s="2"/>
      <c r="AW6" s="2"/>
      <c r="AX6" s="2"/>
      <c r="AY6" s="40"/>
      <c r="AZ6" s="40"/>
      <c r="BA6" s="40"/>
      <c r="BB6" s="26"/>
      <c r="BC6" s="41"/>
      <c r="BD6" s="26"/>
      <c r="BE6" s="2"/>
      <c r="BF6" s="2"/>
      <c r="BG6" s="2"/>
      <c r="BH6" s="20"/>
      <c r="BI6" s="37" t="s">
        <v>149</v>
      </c>
      <c r="BQ6" s="38"/>
      <c r="BR6" s="38"/>
      <c r="BS6" s="38"/>
      <c r="BT6" s="19"/>
      <c r="BU6" s="39"/>
      <c r="BV6" s="19"/>
      <c r="CH6" s="23"/>
      <c r="CI6" s="2"/>
      <c r="CJ6" s="33" t="s">
        <v>149</v>
      </c>
      <c r="CK6" s="2"/>
      <c r="CL6" s="2"/>
      <c r="CM6" s="2"/>
      <c r="CN6" s="2"/>
      <c r="CO6" s="2"/>
      <c r="CP6" s="2"/>
      <c r="CQ6" s="2"/>
      <c r="CR6" s="40"/>
      <c r="CS6" s="40"/>
      <c r="CT6" s="40"/>
      <c r="CU6" s="26"/>
      <c r="CV6" s="41"/>
      <c r="CW6" s="26"/>
      <c r="CX6" s="2"/>
      <c r="CY6" s="2"/>
      <c r="CZ6" s="4"/>
      <c r="DA6" s="20"/>
      <c r="DB6" s="37" t="s">
        <v>149</v>
      </c>
      <c r="DJ6" s="38"/>
      <c r="DK6" s="38"/>
      <c r="DL6" s="38"/>
      <c r="DM6" s="19"/>
      <c r="DN6" s="39"/>
      <c r="DO6" s="19"/>
      <c r="EA6" s="23"/>
      <c r="EB6" s="20"/>
      <c r="EC6" s="37" t="s">
        <v>149</v>
      </c>
      <c r="EK6" s="38"/>
      <c r="EL6" s="38"/>
      <c r="EM6" s="38"/>
      <c r="EN6" s="19"/>
      <c r="EO6" s="39"/>
      <c r="EP6" s="19"/>
      <c r="ES6" s="23"/>
      <c r="ET6" s="20"/>
      <c r="EU6" s="37" t="s">
        <v>149</v>
      </c>
      <c r="FC6" s="38"/>
      <c r="FD6" s="38"/>
      <c r="FE6" s="38"/>
      <c r="FF6" s="19"/>
      <c r="FG6" s="39"/>
      <c r="FH6" s="19"/>
      <c r="FK6" s="23"/>
      <c r="FL6" s="20"/>
      <c r="FM6" s="37" t="s">
        <v>149</v>
      </c>
      <c r="FU6" s="38"/>
      <c r="FV6" s="38"/>
      <c r="FW6" s="38"/>
      <c r="FX6" s="19"/>
      <c r="FY6" s="39"/>
      <c r="FZ6" s="19"/>
      <c r="GL6" s="23"/>
    </row>
    <row r="7" spans="1:195" x14ac:dyDescent="0.35">
      <c r="A7" s="20"/>
      <c r="B7" s="17" t="s">
        <v>147</v>
      </c>
      <c r="O7" s="20"/>
      <c r="P7" s="17" t="s">
        <v>156</v>
      </c>
      <c r="AA7" s="19"/>
      <c r="AB7" s="39"/>
      <c r="AC7" s="19"/>
      <c r="AP7" s="24"/>
      <c r="AQ7" s="2" t="s">
        <v>156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6"/>
      <c r="BC7" s="41"/>
      <c r="BD7" s="26"/>
      <c r="BE7" s="2"/>
      <c r="BF7" s="2"/>
      <c r="BG7" s="2"/>
      <c r="BH7" s="20"/>
      <c r="BI7" s="17" t="s">
        <v>202</v>
      </c>
      <c r="BT7" s="19"/>
      <c r="BU7" s="39"/>
      <c r="BV7" s="19"/>
      <c r="CH7" s="23"/>
      <c r="CI7" s="2"/>
      <c r="CJ7" s="2" t="s">
        <v>156</v>
      </c>
      <c r="CK7" s="2"/>
      <c r="CL7" s="2"/>
      <c r="CM7" s="2"/>
      <c r="CN7" s="2"/>
      <c r="CO7" s="2"/>
      <c r="CP7" s="2"/>
      <c r="CQ7" s="2"/>
      <c r="CR7" s="2"/>
      <c r="CS7" s="2"/>
      <c r="CT7" s="2"/>
      <c r="CU7" s="26"/>
      <c r="CV7" s="41"/>
      <c r="CW7" s="26"/>
      <c r="CX7" s="2"/>
      <c r="CY7" s="2"/>
      <c r="CZ7" s="4"/>
      <c r="DA7" s="20"/>
      <c r="DB7" s="17" t="s">
        <v>202</v>
      </c>
      <c r="DM7" s="19"/>
      <c r="DN7" s="39"/>
      <c r="DO7" s="19"/>
      <c r="EA7" s="23"/>
      <c r="EB7" s="20"/>
      <c r="EC7" s="17" t="s">
        <v>202</v>
      </c>
      <c r="EN7" s="19"/>
      <c r="EO7" s="39"/>
      <c r="EP7" s="19"/>
      <c r="ES7" s="23"/>
      <c r="ET7" s="20"/>
      <c r="EU7" s="17" t="s">
        <v>202</v>
      </c>
      <c r="FF7" s="19"/>
      <c r="FG7" s="39"/>
      <c r="FH7" s="19"/>
      <c r="FK7" s="23"/>
      <c r="FL7" s="20"/>
      <c r="FM7" s="17" t="s">
        <v>266</v>
      </c>
      <c r="FX7" s="19"/>
      <c r="FY7" s="39"/>
      <c r="FZ7" s="19"/>
      <c r="GL7" s="23"/>
    </row>
    <row r="8" spans="1:195" ht="14" thickBot="1" x14ac:dyDescent="0.4">
      <c r="A8" s="20"/>
      <c r="B8" s="17" t="s">
        <v>76</v>
      </c>
      <c r="C8" s="19"/>
      <c r="D8" s="19"/>
      <c r="E8" s="19"/>
      <c r="F8" s="19"/>
      <c r="G8" s="19"/>
      <c r="H8" s="19"/>
      <c r="I8" s="19"/>
      <c r="O8" s="20"/>
      <c r="P8" s="17" t="s">
        <v>161</v>
      </c>
      <c r="R8" s="21"/>
      <c r="S8" s="21"/>
      <c r="T8" s="21"/>
      <c r="U8" s="21"/>
      <c r="V8" s="21"/>
      <c r="W8" s="21"/>
      <c r="X8" s="21"/>
      <c r="Y8" s="21"/>
      <c r="Z8" s="21"/>
      <c r="AA8" s="28"/>
      <c r="AB8" s="42"/>
      <c r="AC8" s="28"/>
      <c r="AD8" s="21"/>
      <c r="AE8" s="21"/>
      <c r="AP8" s="24"/>
      <c r="AQ8" s="17" t="s">
        <v>161</v>
      </c>
      <c r="AR8" s="2"/>
      <c r="AS8" s="25"/>
      <c r="AT8" s="25"/>
      <c r="AU8" s="25"/>
      <c r="AV8" s="25"/>
      <c r="AW8" s="25"/>
      <c r="AX8" s="25"/>
      <c r="AY8" s="25"/>
      <c r="AZ8" s="25"/>
      <c r="BA8" s="17" t="s">
        <v>228</v>
      </c>
      <c r="BE8" s="25"/>
      <c r="BF8" s="25"/>
      <c r="BG8" s="2"/>
      <c r="BH8" s="20"/>
      <c r="BI8" s="17" t="s">
        <v>161</v>
      </c>
      <c r="BK8" s="21"/>
      <c r="BL8" s="21"/>
      <c r="BM8" s="21"/>
      <c r="BN8" s="21"/>
      <c r="BO8" s="21"/>
      <c r="BP8" s="21"/>
      <c r="BQ8" s="21"/>
      <c r="BR8" s="21"/>
      <c r="BS8" s="21"/>
      <c r="BT8" s="28"/>
      <c r="BU8" s="42"/>
      <c r="BV8" s="28"/>
      <c r="BW8" s="21"/>
      <c r="CH8" s="23"/>
      <c r="CI8" s="2"/>
      <c r="CJ8" s="17" t="s">
        <v>161</v>
      </c>
      <c r="CK8" s="2"/>
      <c r="CL8" s="25"/>
      <c r="CM8" s="25"/>
      <c r="CN8" s="25"/>
      <c r="CO8" s="25"/>
      <c r="CP8" s="25"/>
      <c r="CQ8" s="25"/>
      <c r="CR8" s="25"/>
      <c r="CS8" s="25"/>
      <c r="CT8" s="25"/>
      <c r="CU8" s="36"/>
      <c r="CV8" s="43"/>
      <c r="CW8" s="36"/>
      <c r="CX8" s="25"/>
      <c r="CY8" s="25"/>
      <c r="CZ8" s="4"/>
      <c r="DA8" s="20"/>
      <c r="DB8" s="17" t="s">
        <v>161</v>
      </c>
      <c r="DD8" s="21"/>
      <c r="DE8" s="21"/>
      <c r="DF8" s="21"/>
      <c r="DG8" s="21"/>
      <c r="DH8" s="21"/>
      <c r="DI8" s="21"/>
      <c r="DJ8" s="21"/>
      <c r="DK8" s="21"/>
      <c r="DL8" s="21"/>
      <c r="DM8" s="28"/>
      <c r="DN8" s="42"/>
      <c r="DO8" s="28"/>
      <c r="DP8" s="21"/>
      <c r="EA8" s="23"/>
      <c r="EB8" s="20"/>
      <c r="EC8" s="17" t="s">
        <v>161</v>
      </c>
      <c r="EE8" s="21"/>
      <c r="EF8" s="21"/>
      <c r="EG8" s="21"/>
      <c r="EH8" s="21"/>
      <c r="EI8" s="21"/>
      <c r="EJ8" s="21"/>
      <c r="EK8" s="21"/>
      <c r="EL8" s="21"/>
      <c r="EM8" s="21"/>
      <c r="EN8" s="28"/>
      <c r="EO8" s="42"/>
      <c r="EP8" s="28"/>
      <c r="EQ8" s="21"/>
      <c r="ES8" s="23"/>
      <c r="ET8" s="20"/>
      <c r="EU8" s="17" t="s">
        <v>161</v>
      </c>
      <c r="EW8" s="21"/>
      <c r="EX8" s="21"/>
      <c r="EY8" s="21"/>
      <c r="EZ8" s="21"/>
      <c r="FA8" s="21"/>
      <c r="FB8" s="21"/>
      <c r="FC8" s="21"/>
      <c r="FD8" s="21"/>
      <c r="FE8" s="21"/>
      <c r="FF8" s="28"/>
      <c r="FG8" s="42"/>
      <c r="FH8" s="28"/>
      <c r="FI8" s="21"/>
      <c r="FK8" s="23"/>
      <c r="FL8" s="20"/>
      <c r="FM8" s="17" t="s">
        <v>161</v>
      </c>
      <c r="FO8" s="21"/>
      <c r="FP8" s="21"/>
      <c r="FQ8" s="21"/>
      <c r="FR8" s="21"/>
      <c r="FS8" s="21"/>
      <c r="FT8" s="21"/>
      <c r="FU8" s="21"/>
      <c r="FV8" s="21"/>
      <c r="FW8" s="21"/>
      <c r="FX8" s="28"/>
      <c r="FY8" s="42"/>
      <c r="FZ8" s="28"/>
      <c r="GA8" s="21"/>
      <c r="GL8" s="23"/>
    </row>
    <row r="9" spans="1:195" ht="14" thickBot="1" x14ac:dyDescent="0.4">
      <c r="A9" s="20"/>
      <c r="B9" s="44" t="s">
        <v>239</v>
      </c>
      <c r="C9" s="19"/>
      <c r="D9" s="19"/>
      <c r="E9" s="19"/>
      <c r="F9" s="19"/>
      <c r="G9" s="19"/>
      <c r="H9" s="19"/>
      <c r="I9" s="19"/>
      <c r="O9" s="20"/>
      <c r="R9" s="21"/>
      <c r="S9" s="21"/>
      <c r="T9" s="21"/>
      <c r="U9" s="21"/>
      <c r="V9" s="21"/>
      <c r="W9" s="21"/>
      <c r="X9" s="21"/>
      <c r="Y9" s="21"/>
      <c r="Z9" s="21"/>
      <c r="AA9" s="28"/>
      <c r="AB9" s="42"/>
      <c r="AC9" s="28"/>
      <c r="AD9" s="21"/>
      <c r="AE9" s="21"/>
      <c r="AP9" s="24"/>
      <c r="AQ9" s="17" t="s">
        <v>177</v>
      </c>
      <c r="AR9" s="2"/>
      <c r="AS9" s="25"/>
      <c r="AT9" s="25"/>
      <c r="AU9" s="25"/>
      <c r="AV9" s="25"/>
      <c r="AW9" s="25"/>
      <c r="AX9" s="25"/>
      <c r="AY9" s="25"/>
      <c r="AZ9" s="25"/>
      <c r="BE9" s="25"/>
      <c r="BF9" s="25"/>
      <c r="BG9" s="2"/>
      <c r="BH9" s="20"/>
      <c r="BI9" s="17" t="s">
        <v>251</v>
      </c>
      <c r="BK9" s="21"/>
      <c r="BL9" s="21"/>
      <c r="BM9" s="21"/>
      <c r="BN9" s="21"/>
      <c r="BO9" s="21"/>
      <c r="BP9" s="21"/>
      <c r="BQ9" s="21"/>
      <c r="BR9" s="21"/>
      <c r="BS9" s="21"/>
      <c r="BT9" s="28"/>
      <c r="BU9" s="42"/>
      <c r="BV9" s="28"/>
      <c r="BW9" s="21"/>
      <c r="BX9" s="197" t="s">
        <v>240</v>
      </c>
      <c r="BY9" s="198"/>
      <c r="BZ9" s="198"/>
      <c r="CA9" s="198"/>
      <c r="CB9" s="198"/>
      <c r="CC9" s="198"/>
      <c r="CD9" s="199"/>
      <c r="CE9" s="198"/>
      <c r="CF9" s="198"/>
      <c r="CG9" s="199"/>
      <c r="CH9" s="23"/>
      <c r="CI9" s="2"/>
      <c r="CK9" s="2"/>
      <c r="CL9" s="25"/>
      <c r="CM9" s="25"/>
      <c r="CN9" s="25"/>
      <c r="CO9" s="25"/>
      <c r="CP9" s="25"/>
      <c r="CQ9" s="25"/>
      <c r="CR9" s="25"/>
      <c r="CS9" s="25"/>
      <c r="CT9" s="25"/>
      <c r="CU9" s="36"/>
      <c r="CV9" s="43"/>
      <c r="CW9" s="36"/>
      <c r="CX9" s="25"/>
      <c r="CY9" s="25"/>
      <c r="CZ9" s="4"/>
      <c r="DA9" s="20"/>
      <c r="DB9" s="17" t="s">
        <v>260</v>
      </c>
      <c r="DD9" s="21"/>
      <c r="DE9" s="21"/>
      <c r="DF9" s="21"/>
      <c r="DG9" s="21"/>
      <c r="DH9" s="21"/>
      <c r="DI9" s="21"/>
      <c r="DJ9" s="21"/>
      <c r="DK9" s="21"/>
      <c r="DL9" s="21"/>
      <c r="DM9" s="28"/>
      <c r="DN9" s="42"/>
      <c r="DO9" s="28"/>
      <c r="DP9" s="21"/>
      <c r="EA9" s="23"/>
      <c r="EB9" s="20"/>
      <c r="EC9" s="17" t="s">
        <v>251</v>
      </c>
      <c r="EE9" s="21"/>
      <c r="EF9" s="21"/>
      <c r="EG9" s="21"/>
      <c r="EH9" s="21"/>
      <c r="EI9" s="21"/>
      <c r="EJ9" s="21"/>
      <c r="EK9" s="21"/>
      <c r="EL9" s="21"/>
      <c r="EM9" s="21"/>
      <c r="EN9" s="28"/>
      <c r="EO9" s="42"/>
      <c r="EP9" s="28"/>
      <c r="EQ9" s="21"/>
      <c r="ES9" s="23"/>
      <c r="ET9" s="20"/>
      <c r="EW9" s="21"/>
      <c r="EX9" s="21"/>
      <c r="EY9" s="21"/>
      <c r="EZ9" s="21"/>
      <c r="FA9" s="21"/>
      <c r="FB9" s="21"/>
      <c r="FC9" s="21"/>
      <c r="FD9" s="21"/>
      <c r="FE9" s="21"/>
      <c r="FF9" s="28"/>
      <c r="FG9" s="42"/>
      <c r="FH9" s="28"/>
      <c r="FI9" s="21"/>
      <c r="FK9" s="23"/>
      <c r="FL9" s="20"/>
      <c r="FM9" s="17" t="s">
        <v>251</v>
      </c>
      <c r="FO9" s="21"/>
      <c r="FP9" s="21"/>
      <c r="FQ9" s="21"/>
      <c r="FR9" s="21"/>
      <c r="FS9" s="21"/>
      <c r="FT9" s="21"/>
      <c r="FU9" s="21"/>
      <c r="FV9" s="21"/>
      <c r="FW9" s="21"/>
      <c r="FX9" s="28"/>
      <c r="FY9" s="42"/>
      <c r="FZ9" s="28"/>
      <c r="GA9" s="21"/>
      <c r="GL9" s="23"/>
    </row>
    <row r="10" spans="1:195" ht="15.75" customHeight="1" thickBot="1" x14ac:dyDescent="0.4">
      <c r="A10" s="20"/>
      <c r="O10" s="45"/>
      <c r="R10" s="21"/>
      <c r="S10" s="46"/>
      <c r="T10" s="46"/>
      <c r="U10" s="46"/>
      <c r="V10" s="46"/>
      <c r="W10" s="46"/>
      <c r="X10" s="46"/>
      <c r="Y10" s="46"/>
      <c r="Z10" s="46"/>
      <c r="AA10" s="47"/>
      <c r="AB10" s="48"/>
      <c r="AC10" s="47"/>
      <c r="AD10" s="46"/>
      <c r="AE10" s="46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1"/>
      <c r="AQ10" s="49"/>
      <c r="AR10" s="52"/>
      <c r="AS10" s="53"/>
      <c r="AT10" s="53"/>
      <c r="AU10" s="53"/>
      <c r="AV10" s="53"/>
      <c r="AW10" s="53"/>
      <c r="AX10" s="53"/>
      <c r="AY10" s="53"/>
      <c r="AZ10" s="53"/>
      <c r="BA10" s="53"/>
      <c r="BB10" s="54"/>
      <c r="BC10" s="55"/>
      <c r="BD10" s="54"/>
      <c r="BE10" s="53"/>
      <c r="BF10" s="53"/>
      <c r="BG10" s="52"/>
      <c r="BH10" s="45"/>
      <c r="BI10" s="49"/>
      <c r="BJ10" s="49"/>
      <c r="BK10" s="46"/>
      <c r="BL10" s="46"/>
      <c r="BM10" s="46"/>
      <c r="BN10" s="46"/>
      <c r="BO10" s="46"/>
      <c r="BP10" s="46"/>
      <c r="BQ10" s="46"/>
      <c r="BR10" s="46"/>
      <c r="BS10" s="46"/>
      <c r="BT10" s="47"/>
      <c r="BU10" s="48"/>
      <c r="BV10" s="47"/>
      <c r="BW10" s="46"/>
      <c r="BX10" s="46"/>
      <c r="BY10" s="49"/>
      <c r="BZ10" s="49"/>
      <c r="CA10" s="49"/>
      <c r="CB10" s="49"/>
      <c r="CC10" s="49"/>
      <c r="CD10" s="49"/>
      <c r="CE10" s="49"/>
      <c r="CF10" s="49"/>
      <c r="CG10" s="49"/>
      <c r="CH10" s="50"/>
      <c r="CI10" s="52"/>
      <c r="CJ10" s="49"/>
      <c r="CK10" s="52"/>
      <c r="CL10" s="53"/>
      <c r="CM10" s="53"/>
      <c r="CN10" s="53"/>
      <c r="CO10" s="53"/>
      <c r="CP10" s="53"/>
      <c r="CQ10" s="53"/>
      <c r="CR10" s="53"/>
      <c r="CS10" s="53"/>
      <c r="CT10" s="53"/>
      <c r="CU10" s="54"/>
      <c r="CV10" s="55"/>
      <c r="CW10" s="54"/>
      <c r="CX10" s="53"/>
      <c r="CY10" s="53"/>
      <c r="CZ10" s="56"/>
      <c r="DA10" s="45"/>
      <c r="DB10" s="17" t="s">
        <v>249</v>
      </c>
      <c r="DD10" s="21"/>
      <c r="DE10" s="46"/>
      <c r="DF10" s="46"/>
      <c r="DG10" s="46"/>
      <c r="DH10" s="46"/>
      <c r="DI10" s="46"/>
      <c r="DJ10" s="46"/>
      <c r="DK10" s="46"/>
      <c r="DL10" s="46"/>
      <c r="DM10" s="47"/>
      <c r="DN10" s="48"/>
      <c r="DO10" s="47"/>
      <c r="DP10" s="46"/>
      <c r="DQ10" s="46"/>
      <c r="DR10" s="49"/>
      <c r="DS10" s="49"/>
      <c r="DT10" s="49"/>
      <c r="DU10" s="49"/>
      <c r="DV10" s="49"/>
      <c r="DW10" s="49"/>
      <c r="DX10" s="49"/>
      <c r="DY10" s="49"/>
      <c r="DZ10" s="49"/>
      <c r="EA10" s="50"/>
      <c r="EB10" s="45"/>
      <c r="EC10" s="17" t="s">
        <v>250</v>
      </c>
      <c r="EE10" s="21"/>
      <c r="EF10" s="46"/>
      <c r="EG10" s="46"/>
      <c r="EH10" s="46"/>
      <c r="EI10" s="46"/>
      <c r="EJ10" s="46"/>
      <c r="EK10" s="46"/>
      <c r="EL10" s="46"/>
      <c r="EM10" s="46"/>
      <c r="EN10" s="47"/>
      <c r="EO10" s="48"/>
      <c r="EP10" s="47"/>
      <c r="EQ10" s="46"/>
      <c r="ER10" s="46"/>
      <c r="ES10" s="50"/>
      <c r="ET10" s="45"/>
      <c r="EW10" s="21"/>
      <c r="EX10" s="46"/>
      <c r="EY10" s="46"/>
      <c r="EZ10" s="46"/>
      <c r="FA10" s="46"/>
      <c r="FB10" s="46"/>
      <c r="FC10" s="46"/>
      <c r="FD10" s="46"/>
      <c r="FE10" s="46"/>
      <c r="FF10" s="47"/>
      <c r="FG10" s="48"/>
      <c r="FH10" s="47"/>
      <c r="FI10" s="46"/>
      <c r="FJ10" s="46"/>
      <c r="FK10" s="50"/>
      <c r="FL10" s="45"/>
      <c r="FO10" s="21"/>
      <c r="FP10" s="46"/>
      <c r="FQ10" s="46"/>
      <c r="FR10" s="46"/>
      <c r="FS10" s="46"/>
      <c r="FT10" s="46"/>
      <c r="FU10" s="46"/>
      <c r="FV10" s="46"/>
      <c r="FW10" s="46"/>
      <c r="FX10" s="47"/>
      <c r="FY10" s="48"/>
      <c r="FZ10" s="47"/>
      <c r="GA10" s="46"/>
      <c r="GB10" s="46"/>
      <c r="GC10" s="49"/>
      <c r="GL10" s="23"/>
    </row>
    <row r="11" spans="1:195" ht="14" thickBot="1" x14ac:dyDescent="0.4">
      <c r="A11" s="57"/>
      <c r="B11" s="220" t="s">
        <v>48</v>
      </c>
      <c r="C11" s="220"/>
      <c r="D11" s="220"/>
      <c r="E11" s="221"/>
      <c r="F11" s="219" t="s">
        <v>49</v>
      </c>
      <c r="G11" s="220"/>
      <c r="H11" s="221"/>
      <c r="I11" s="219" t="s">
        <v>51</v>
      </c>
      <c r="J11" s="220"/>
      <c r="K11" s="220"/>
      <c r="L11" s="220"/>
      <c r="M11" s="220"/>
      <c r="N11" s="220"/>
      <c r="O11" s="18"/>
      <c r="P11" s="219" t="s">
        <v>166</v>
      </c>
      <c r="Q11" s="220"/>
      <c r="R11" s="221"/>
      <c r="S11" s="222" t="s">
        <v>145</v>
      </c>
      <c r="T11" s="223"/>
      <c r="U11" s="223"/>
      <c r="V11" s="223"/>
      <c r="W11" s="223"/>
      <c r="X11" s="222" t="s">
        <v>169</v>
      </c>
      <c r="Y11" s="223"/>
      <c r="Z11" s="223"/>
      <c r="AA11" s="223"/>
      <c r="AB11" s="223"/>
      <c r="AC11" s="223"/>
      <c r="AD11" s="223"/>
      <c r="AE11" s="223"/>
      <c r="AF11" s="224"/>
      <c r="AG11" s="222" t="s">
        <v>168</v>
      </c>
      <c r="AH11" s="223"/>
      <c r="AI11" s="223"/>
      <c r="AJ11" s="223"/>
      <c r="AK11" s="223"/>
      <c r="AL11" s="223"/>
      <c r="AM11" s="223"/>
      <c r="AN11" s="223"/>
      <c r="AO11" s="224"/>
      <c r="AP11" s="63"/>
      <c r="AQ11" s="239" t="s">
        <v>175</v>
      </c>
      <c r="AR11" s="239"/>
      <c r="AS11" s="240"/>
      <c r="AT11" s="241" t="s">
        <v>145</v>
      </c>
      <c r="AU11" s="239"/>
      <c r="AV11" s="239"/>
      <c r="AW11" s="239"/>
      <c r="AX11" s="239"/>
      <c r="AY11" s="241" t="s">
        <v>176</v>
      </c>
      <c r="AZ11" s="239"/>
      <c r="BA11" s="239"/>
      <c r="BB11" s="239"/>
      <c r="BC11" s="239"/>
      <c r="BD11" s="239"/>
      <c r="BE11" s="239"/>
      <c r="BF11" s="239"/>
      <c r="BG11" s="240"/>
      <c r="BH11" s="18"/>
      <c r="BI11" s="222" t="s">
        <v>203</v>
      </c>
      <c r="BJ11" s="223"/>
      <c r="BK11" s="224"/>
      <c r="BL11" s="222" t="s">
        <v>145</v>
      </c>
      <c r="BM11" s="223"/>
      <c r="BN11" s="223"/>
      <c r="BO11" s="223"/>
      <c r="BP11" s="223"/>
      <c r="BQ11" s="222" t="s">
        <v>205</v>
      </c>
      <c r="BR11" s="223"/>
      <c r="BS11" s="223"/>
      <c r="BT11" s="223"/>
      <c r="BU11" s="223"/>
      <c r="BV11" s="223"/>
      <c r="BW11" s="223"/>
      <c r="BX11" s="223"/>
      <c r="BY11" s="224"/>
      <c r="BZ11" s="222" t="s">
        <v>207</v>
      </c>
      <c r="CA11" s="223"/>
      <c r="CB11" s="223"/>
      <c r="CC11" s="223"/>
      <c r="CD11" s="223"/>
      <c r="CE11" s="223"/>
      <c r="CF11" s="223"/>
      <c r="CG11" s="223"/>
      <c r="CH11" s="224"/>
      <c r="CI11" s="63"/>
      <c r="CJ11" s="239" t="s">
        <v>224</v>
      </c>
      <c r="CK11" s="239"/>
      <c r="CL11" s="240"/>
      <c r="CM11" s="241" t="s">
        <v>145</v>
      </c>
      <c r="CN11" s="239"/>
      <c r="CO11" s="239"/>
      <c r="CP11" s="239"/>
      <c r="CQ11" s="239"/>
      <c r="CR11" s="248" t="s">
        <v>225</v>
      </c>
      <c r="CS11" s="249"/>
      <c r="CT11" s="249"/>
      <c r="CU11" s="249"/>
      <c r="CV11" s="249"/>
      <c r="CW11" s="249"/>
      <c r="CX11" s="249"/>
      <c r="CY11" s="249"/>
      <c r="CZ11" s="250"/>
      <c r="DA11" s="18"/>
      <c r="DB11" s="219" t="s">
        <v>237</v>
      </c>
      <c r="DC11" s="220"/>
      <c r="DD11" s="221"/>
      <c r="DE11" s="222" t="s">
        <v>145</v>
      </c>
      <c r="DF11" s="223"/>
      <c r="DG11" s="223"/>
      <c r="DH11" s="223"/>
      <c r="DI11" s="223"/>
      <c r="DJ11" s="222" t="s">
        <v>232</v>
      </c>
      <c r="DK11" s="223"/>
      <c r="DL11" s="223"/>
      <c r="DM11" s="223"/>
      <c r="DN11" s="223"/>
      <c r="DO11" s="223"/>
      <c r="DP11" s="223"/>
      <c r="DQ11" s="223"/>
      <c r="DR11" s="224"/>
      <c r="DS11" s="222" t="s">
        <v>233</v>
      </c>
      <c r="DT11" s="223"/>
      <c r="DU11" s="223"/>
      <c r="DV11" s="223"/>
      <c r="DW11" s="223"/>
      <c r="DX11" s="223"/>
      <c r="DY11" s="223"/>
      <c r="DZ11" s="223"/>
      <c r="EA11" s="224"/>
      <c r="EB11" s="18"/>
      <c r="EC11" s="225" t="s">
        <v>243</v>
      </c>
      <c r="ED11" s="226"/>
      <c r="EE11" s="227"/>
      <c r="EF11" s="222" t="s">
        <v>145</v>
      </c>
      <c r="EG11" s="223"/>
      <c r="EH11" s="223"/>
      <c r="EI11" s="223"/>
      <c r="EJ11" s="223"/>
      <c r="EK11" s="228" t="s">
        <v>244</v>
      </c>
      <c r="EL11" s="229"/>
      <c r="EM11" s="229"/>
      <c r="EN11" s="229"/>
      <c r="EO11" s="229"/>
      <c r="EP11" s="229"/>
      <c r="EQ11" s="229"/>
      <c r="ER11" s="229"/>
      <c r="ES11" s="230"/>
      <c r="ET11" s="18"/>
      <c r="EU11" s="225" t="s">
        <v>253</v>
      </c>
      <c r="EV11" s="226"/>
      <c r="EW11" s="227"/>
      <c r="EX11" s="222" t="s">
        <v>145</v>
      </c>
      <c r="EY11" s="223"/>
      <c r="EZ11" s="223"/>
      <c r="FA11" s="223"/>
      <c r="FB11" s="223"/>
      <c r="FC11" s="228" t="s">
        <v>255</v>
      </c>
      <c r="FD11" s="229"/>
      <c r="FE11" s="229"/>
      <c r="FF11" s="229"/>
      <c r="FG11" s="229"/>
      <c r="FH11" s="229"/>
      <c r="FI11" s="229"/>
      <c r="FJ11" s="229"/>
      <c r="FK11" s="230"/>
      <c r="FL11" s="18"/>
      <c r="FM11" s="225" t="s">
        <v>268</v>
      </c>
      <c r="FN11" s="226"/>
      <c r="FO11" s="227"/>
      <c r="FP11" s="222" t="s">
        <v>145</v>
      </c>
      <c r="FQ11" s="223"/>
      <c r="FR11" s="223"/>
      <c r="FS11" s="223"/>
      <c r="FT11" s="223"/>
      <c r="FU11" s="228" t="s">
        <v>265</v>
      </c>
      <c r="FV11" s="229"/>
      <c r="FW11" s="229"/>
      <c r="FX11" s="229"/>
      <c r="FY11" s="229"/>
      <c r="FZ11" s="229"/>
      <c r="GA11" s="229"/>
      <c r="GB11" s="229"/>
      <c r="GC11" s="230"/>
      <c r="GD11" s="225" t="s">
        <v>264</v>
      </c>
      <c r="GE11" s="226"/>
      <c r="GF11" s="226"/>
      <c r="GG11" s="226"/>
      <c r="GH11" s="226"/>
      <c r="GI11" s="226"/>
      <c r="GJ11" s="226"/>
      <c r="GK11" s="226"/>
      <c r="GL11" s="227"/>
    </row>
    <row r="12" spans="1:195" ht="15.75" customHeight="1" thickBot="1" x14ac:dyDescent="0.4">
      <c r="A12" s="243" t="s">
        <v>0</v>
      </c>
      <c r="B12" s="245" t="s">
        <v>50</v>
      </c>
      <c r="C12" s="219" t="s">
        <v>52</v>
      </c>
      <c r="D12" s="221"/>
      <c r="E12" s="65" t="s">
        <v>53</v>
      </c>
      <c r="F12" s="219" t="s">
        <v>52</v>
      </c>
      <c r="G12" s="221"/>
      <c r="H12" s="65" t="s">
        <v>53</v>
      </c>
      <c r="I12" s="219" t="s">
        <v>58</v>
      </c>
      <c r="J12" s="220"/>
      <c r="K12" s="220"/>
      <c r="L12" s="220"/>
      <c r="M12" s="220"/>
      <c r="N12" s="221"/>
      <c r="O12" s="18"/>
      <c r="P12" s="223" t="s">
        <v>128</v>
      </c>
      <c r="Q12" s="224"/>
      <c r="R12" s="66" t="s">
        <v>53</v>
      </c>
      <c r="S12" s="231" t="s">
        <v>167</v>
      </c>
      <c r="T12" s="216"/>
      <c r="U12" s="216"/>
      <c r="V12" s="216"/>
      <c r="W12" s="216"/>
      <c r="X12" s="231" t="s">
        <v>170</v>
      </c>
      <c r="Y12" s="216"/>
      <c r="Z12" s="216"/>
      <c r="AA12" s="216"/>
      <c r="AB12" s="216"/>
      <c r="AC12" s="216"/>
      <c r="AD12" s="216"/>
      <c r="AE12" s="223"/>
      <c r="AF12" s="18" t="s">
        <v>120</v>
      </c>
      <c r="AG12" s="231" t="s">
        <v>171</v>
      </c>
      <c r="AH12" s="216"/>
      <c r="AI12" s="216"/>
      <c r="AJ12" s="216"/>
      <c r="AK12" s="216"/>
      <c r="AL12" s="216"/>
      <c r="AM12" s="216"/>
      <c r="AN12" s="223"/>
      <c r="AO12" s="18" t="s">
        <v>120</v>
      </c>
      <c r="AP12" s="63"/>
      <c r="AQ12" s="239" t="s">
        <v>128</v>
      </c>
      <c r="AR12" s="240"/>
      <c r="AS12" s="67" t="s">
        <v>53</v>
      </c>
      <c r="AT12" s="242" t="s">
        <v>178</v>
      </c>
      <c r="AU12" s="236"/>
      <c r="AV12" s="236"/>
      <c r="AW12" s="236"/>
      <c r="AX12" s="236"/>
      <c r="AY12" s="242" t="s">
        <v>179</v>
      </c>
      <c r="AZ12" s="236"/>
      <c r="BA12" s="236"/>
      <c r="BB12" s="236"/>
      <c r="BC12" s="236"/>
      <c r="BD12" s="236"/>
      <c r="BE12" s="236"/>
      <c r="BF12" s="239"/>
      <c r="BG12" s="69" t="s">
        <v>120</v>
      </c>
      <c r="BH12" s="18"/>
      <c r="BI12" s="223" t="s">
        <v>128</v>
      </c>
      <c r="BJ12" s="224"/>
      <c r="BK12" s="66" t="s">
        <v>53</v>
      </c>
      <c r="BL12" s="231" t="s">
        <v>204</v>
      </c>
      <c r="BM12" s="216"/>
      <c r="BN12" s="216"/>
      <c r="BO12" s="216"/>
      <c r="BP12" s="216"/>
      <c r="BQ12" s="231" t="s">
        <v>206</v>
      </c>
      <c r="BR12" s="216"/>
      <c r="BS12" s="216"/>
      <c r="BT12" s="216"/>
      <c r="BU12" s="216"/>
      <c r="BV12" s="216"/>
      <c r="BW12" s="216"/>
      <c r="BX12" s="223"/>
      <c r="BY12" s="18" t="s">
        <v>120</v>
      </c>
      <c r="BZ12" s="231" t="s">
        <v>208</v>
      </c>
      <c r="CA12" s="216"/>
      <c r="CB12" s="216"/>
      <c r="CC12" s="216"/>
      <c r="CD12" s="216"/>
      <c r="CE12" s="216"/>
      <c r="CF12" s="216"/>
      <c r="CG12" s="223"/>
      <c r="CH12" s="18" t="s">
        <v>120</v>
      </c>
      <c r="CI12" s="63"/>
      <c r="CJ12" s="239" t="s">
        <v>128</v>
      </c>
      <c r="CK12" s="240"/>
      <c r="CL12" s="67" t="s">
        <v>53</v>
      </c>
      <c r="CM12" s="242" t="s">
        <v>226</v>
      </c>
      <c r="CN12" s="236"/>
      <c r="CO12" s="236"/>
      <c r="CP12" s="236"/>
      <c r="CQ12" s="236"/>
      <c r="CR12" s="242" t="s">
        <v>222</v>
      </c>
      <c r="CS12" s="236"/>
      <c r="CT12" s="236"/>
      <c r="CU12" s="236"/>
      <c r="CV12" s="236"/>
      <c r="CW12" s="236"/>
      <c r="CX12" s="236"/>
      <c r="CY12" s="239"/>
      <c r="CZ12" s="69" t="s">
        <v>120</v>
      </c>
      <c r="DA12" s="18"/>
      <c r="DB12" s="223" t="s">
        <v>128</v>
      </c>
      <c r="DC12" s="224"/>
      <c r="DD12" s="66" t="s">
        <v>53</v>
      </c>
      <c r="DE12" s="231" t="s">
        <v>238</v>
      </c>
      <c r="DF12" s="216"/>
      <c r="DG12" s="216"/>
      <c r="DH12" s="216"/>
      <c r="DI12" s="216"/>
      <c r="DJ12" s="231" t="s">
        <v>235</v>
      </c>
      <c r="DK12" s="216"/>
      <c r="DL12" s="216"/>
      <c r="DM12" s="216"/>
      <c r="DN12" s="216"/>
      <c r="DO12" s="216"/>
      <c r="DP12" s="216"/>
      <c r="DQ12" s="223"/>
      <c r="DR12" s="18" t="s">
        <v>120</v>
      </c>
      <c r="DS12" s="231" t="s">
        <v>234</v>
      </c>
      <c r="DT12" s="216"/>
      <c r="DU12" s="216"/>
      <c r="DV12" s="216"/>
      <c r="DW12" s="216"/>
      <c r="DX12" s="216"/>
      <c r="DY12" s="216"/>
      <c r="DZ12" s="223"/>
      <c r="EA12" s="18" t="s">
        <v>120</v>
      </c>
      <c r="EB12" s="18"/>
      <c r="EC12" s="223" t="s">
        <v>128</v>
      </c>
      <c r="ED12" s="224"/>
      <c r="EE12" s="66" t="s">
        <v>53</v>
      </c>
      <c r="EF12" s="231" t="s">
        <v>246</v>
      </c>
      <c r="EG12" s="216"/>
      <c r="EH12" s="216"/>
      <c r="EI12" s="216"/>
      <c r="EJ12" s="216"/>
      <c r="EK12" s="232" t="s">
        <v>245</v>
      </c>
      <c r="EL12" s="233"/>
      <c r="EM12" s="233"/>
      <c r="EN12" s="233"/>
      <c r="EO12" s="233"/>
      <c r="EP12" s="233"/>
      <c r="EQ12" s="233"/>
      <c r="ER12" s="229"/>
      <c r="ES12" s="18" t="s">
        <v>120</v>
      </c>
      <c r="ET12" s="18"/>
      <c r="EU12" s="223" t="s">
        <v>128</v>
      </c>
      <c r="EV12" s="224"/>
      <c r="EW12" s="66" t="s">
        <v>53</v>
      </c>
      <c r="EX12" s="231" t="s">
        <v>254</v>
      </c>
      <c r="EY12" s="216"/>
      <c r="EZ12" s="216"/>
      <c r="FA12" s="216"/>
      <c r="FB12" s="216"/>
      <c r="FC12" s="232" t="s">
        <v>259</v>
      </c>
      <c r="FD12" s="233"/>
      <c r="FE12" s="233"/>
      <c r="FF12" s="233"/>
      <c r="FG12" s="233"/>
      <c r="FH12" s="233"/>
      <c r="FI12" s="233"/>
      <c r="FJ12" s="229"/>
      <c r="FK12" s="18" t="s">
        <v>120</v>
      </c>
      <c r="FL12" s="18"/>
      <c r="FM12" s="223" t="s">
        <v>128</v>
      </c>
      <c r="FN12" s="224"/>
      <c r="FO12" s="66" t="s">
        <v>53</v>
      </c>
      <c r="FP12" s="231" t="s">
        <v>269</v>
      </c>
      <c r="FQ12" s="216"/>
      <c r="FR12" s="216"/>
      <c r="FS12" s="216"/>
      <c r="FT12" s="216"/>
      <c r="FU12" s="232" t="s">
        <v>270</v>
      </c>
      <c r="FV12" s="233"/>
      <c r="FW12" s="233"/>
      <c r="FX12" s="233"/>
      <c r="FY12" s="233"/>
      <c r="FZ12" s="233"/>
      <c r="GA12" s="233"/>
      <c r="GB12" s="229"/>
      <c r="GC12" s="18" t="s">
        <v>120</v>
      </c>
      <c r="GD12" s="232" t="s">
        <v>271</v>
      </c>
      <c r="GE12" s="233"/>
      <c r="GF12" s="233"/>
      <c r="GG12" s="233"/>
      <c r="GH12" s="233"/>
      <c r="GI12" s="233"/>
      <c r="GJ12" s="233"/>
      <c r="GK12" s="229"/>
      <c r="GL12" s="18" t="s">
        <v>120</v>
      </c>
    </row>
    <row r="13" spans="1:195" ht="15.75" customHeight="1" thickBot="1" x14ac:dyDescent="0.4">
      <c r="A13" s="244"/>
      <c r="B13" s="222"/>
      <c r="C13" s="60" t="s">
        <v>1</v>
      </c>
      <c r="D13" s="59" t="s">
        <v>2</v>
      </c>
      <c r="E13" s="65" t="s">
        <v>3</v>
      </c>
      <c r="F13" s="60" t="s">
        <v>1</v>
      </c>
      <c r="G13" s="59" t="s">
        <v>2</v>
      </c>
      <c r="H13" s="65" t="s">
        <v>3</v>
      </c>
      <c r="I13" s="61" t="s">
        <v>4</v>
      </c>
      <c r="J13" s="62" t="s">
        <v>5</v>
      </c>
      <c r="K13" s="62" t="s">
        <v>6</v>
      </c>
      <c r="L13" s="62" t="s">
        <v>55</v>
      </c>
      <c r="M13" s="62" t="s">
        <v>56</v>
      </c>
      <c r="N13" s="62" t="s">
        <v>57</v>
      </c>
      <c r="O13" s="66" t="s">
        <v>0</v>
      </c>
      <c r="P13" s="58" t="s">
        <v>1</v>
      </c>
      <c r="Q13" s="58" t="s">
        <v>2</v>
      </c>
      <c r="R13" s="58" t="s">
        <v>3</v>
      </c>
      <c r="S13" s="10" t="s">
        <v>4</v>
      </c>
      <c r="T13" s="8" t="s">
        <v>5</v>
      </c>
      <c r="U13" s="8" t="s">
        <v>6</v>
      </c>
      <c r="V13" s="8" t="s">
        <v>125</v>
      </c>
      <c r="W13" s="13" t="s">
        <v>126</v>
      </c>
      <c r="X13" s="70" t="s">
        <v>4</v>
      </c>
      <c r="Y13" s="71" t="s">
        <v>5</v>
      </c>
      <c r="Z13" s="71" t="s">
        <v>6</v>
      </c>
      <c r="AA13" s="71" t="s">
        <v>125</v>
      </c>
      <c r="AB13" s="72" t="s">
        <v>126</v>
      </c>
      <c r="AC13" s="65" t="s">
        <v>157</v>
      </c>
      <c r="AD13" s="73" t="s">
        <v>103</v>
      </c>
      <c r="AE13" s="58" t="s">
        <v>57</v>
      </c>
      <c r="AF13" s="66" t="s">
        <v>123</v>
      </c>
      <c r="AG13" s="74" t="s">
        <v>4</v>
      </c>
      <c r="AH13" s="71" t="s">
        <v>5</v>
      </c>
      <c r="AI13" s="71" t="s">
        <v>6</v>
      </c>
      <c r="AJ13" s="71" t="s">
        <v>125</v>
      </c>
      <c r="AK13" s="72" t="s">
        <v>126</v>
      </c>
      <c r="AL13" s="65" t="s">
        <v>157</v>
      </c>
      <c r="AM13" s="75" t="s">
        <v>103</v>
      </c>
      <c r="AN13" s="58" t="s">
        <v>57</v>
      </c>
      <c r="AO13" s="66" t="s">
        <v>123</v>
      </c>
      <c r="AP13" s="67" t="s">
        <v>0</v>
      </c>
      <c r="AQ13" s="76" t="s">
        <v>1</v>
      </c>
      <c r="AR13" s="77" t="s">
        <v>2</v>
      </c>
      <c r="AS13" s="64" t="s">
        <v>3</v>
      </c>
      <c r="AT13" s="76" t="s">
        <v>4</v>
      </c>
      <c r="AU13" s="78" t="s">
        <v>5</v>
      </c>
      <c r="AV13" s="78" t="s">
        <v>6</v>
      </c>
      <c r="AW13" s="78" t="s">
        <v>125</v>
      </c>
      <c r="AX13" s="16" t="s">
        <v>126</v>
      </c>
      <c r="AY13" s="76" t="s">
        <v>4</v>
      </c>
      <c r="AZ13" s="78" t="s">
        <v>5</v>
      </c>
      <c r="BA13" s="78" t="s">
        <v>6</v>
      </c>
      <c r="BB13" s="78" t="s">
        <v>125</v>
      </c>
      <c r="BC13" s="79" t="s">
        <v>126</v>
      </c>
      <c r="BD13" s="80" t="s">
        <v>157</v>
      </c>
      <c r="BE13" s="81" t="s">
        <v>103</v>
      </c>
      <c r="BF13" s="64" t="s">
        <v>57</v>
      </c>
      <c r="BG13" s="63" t="s">
        <v>123</v>
      </c>
      <c r="BH13" s="66" t="s">
        <v>0</v>
      </c>
      <c r="BI13" s="58" t="s">
        <v>1</v>
      </c>
      <c r="BJ13" s="58" t="s">
        <v>2</v>
      </c>
      <c r="BK13" s="58" t="s">
        <v>3</v>
      </c>
      <c r="BL13" s="60" t="s">
        <v>4</v>
      </c>
      <c r="BM13" s="58" t="s">
        <v>5</v>
      </c>
      <c r="BN13" s="58" t="s">
        <v>6</v>
      </c>
      <c r="BO13" s="58" t="s">
        <v>125</v>
      </c>
      <c r="BP13" s="59" t="s">
        <v>126</v>
      </c>
      <c r="BQ13" s="70" t="s">
        <v>4</v>
      </c>
      <c r="BR13" s="71" t="s">
        <v>5</v>
      </c>
      <c r="BS13" s="71" t="s">
        <v>6</v>
      </c>
      <c r="BT13" s="71" t="s">
        <v>125</v>
      </c>
      <c r="BU13" s="82" t="s">
        <v>126</v>
      </c>
      <c r="BV13" s="65" t="s">
        <v>157</v>
      </c>
      <c r="BW13" s="75" t="s">
        <v>103</v>
      </c>
      <c r="BX13" s="58" t="s">
        <v>57</v>
      </c>
      <c r="BY13" s="66" t="s">
        <v>123</v>
      </c>
      <c r="BZ13" s="74" t="s">
        <v>4</v>
      </c>
      <c r="CA13" s="71" t="s">
        <v>5</v>
      </c>
      <c r="CB13" s="71" t="s">
        <v>6</v>
      </c>
      <c r="CC13" s="71" t="s">
        <v>125</v>
      </c>
      <c r="CD13" s="72" t="s">
        <v>126</v>
      </c>
      <c r="CE13" s="65" t="s">
        <v>157</v>
      </c>
      <c r="CF13" s="75" t="s">
        <v>103</v>
      </c>
      <c r="CG13" s="58" t="s">
        <v>57</v>
      </c>
      <c r="CH13" s="66" t="s">
        <v>123</v>
      </c>
      <c r="CI13" s="67" t="s">
        <v>0</v>
      </c>
      <c r="CJ13" s="76" t="s">
        <v>1</v>
      </c>
      <c r="CK13" s="77" t="s">
        <v>2</v>
      </c>
      <c r="CL13" s="64" t="s">
        <v>3</v>
      </c>
      <c r="CM13" s="76" t="s">
        <v>4</v>
      </c>
      <c r="CN13" s="78" t="s">
        <v>5</v>
      </c>
      <c r="CO13" s="78" t="s">
        <v>6</v>
      </c>
      <c r="CP13" s="78" t="s">
        <v>125</v>
      </c>
      <c r="CQ13" s="16" t="s">
        <v>126</v>
      </c>
      <c r="CR13" s="76" t="s">
        <v>4</v>
      </c>
      <c r="CS13" s="78" t="s">
        <v>5</v>
      </c>
      <c r="CT13" s="78" t="s">
        <v>6</v>
      </c>
      <c r="CU13" s="78" t="s">
        <v>125</v>
      </c>
      <c r="CV13" s="79" t="s">
        <v>126</v>
      </c>
      <c r="CW13" s="80" t="s">
        <v>157</v>
      </c>
      <c r="CX13" s="81" t="s">
        <v>103</v>
      </c>
      <c r="CY13" s="64" t="s">
        <v>57</v>
      </c>
      <c r="CZ13" s="63" t="s">
        <v>123</v>
      </c>
      <c r="DA13" s="66" t="s">
        <v>0</v>
      </c>
      <c r="DB13" s="58" t="s">
        <v>1</v>
      </c>
      <c r="DC13" s="58" t="s">
        <v>2</v>
      </c>
      <c r="DD13" s="58" t="s">
        <v>3</v>
      </c>
      <c r="DE13" s="60" t="s">
        <v>4</v>
      </c>
      <c r="DF13" s="58" t="s">
        <v>5</v>
      </c>
      <c r="DG13" s="58" t="s">
        <v>6</v>
      </c>
      <c r="DH13" s="58" t="s">
        <v>125</v>
      </c>
      <c r="DI13" s="59" t="s">
        <v>126</v>
      </c>
      <c r="DJ13" s="70" t="s">
        <v>4</v>
      </c>
      <c r="DK13" s="71" t="s">
        <v>5</v>
      </c>
      <c r="DL13" s="71" t="s">
        <v>6</v>
      </c>
      <c r="DM13" s="71" t="s">
        <v>125</v>
      </c>
      <c r="DN13" s="82" t="s">
        <v>126</v>
      </c>
      <c r="DO13" s="65" t="s">
        <v>157</v>
      </c>
      <c r="DP13" s="75" t="s">
        <v>103</v>
      </c>
      <c r="DQ13" s="58" t="s">
        <v>57</v>
      </c>
      <c r="DR13" s="66" t="s">
        <v>123</v>
      </c>
      <c r="DS13" s="74" t="s">
        <v>4</v>
      </c>
      <c r="DT13" s="71" t="s">
        <v>5</v>
      </c>
      <c r="DU13" s="71" t="s">
        <v>6</v>
      </c>
      <c r="DV13" s="71" t="s">
        <v>125</v>
      </c>
      <c r="DW13" s="72" t="s">
        <v>126</v>
      </c>
      <c r="DX13" s="65" t="s">
        <v>157</v>
      </c>
      <c r="DY13" s="75" t="s">
        <v>103</v>
      </c>
      <c r="DZ13" s="58" t="s">
        <v>57</v>
      </c>
      <c r="EA13" s="66" t="s">
        <v>123</v>
      </c>
      <c r="EB13" s="66" t="s">
        <v>0</v>
      </c>
      <c r="EC13" s="58" t="s">
        <v>1</v>
      </c>
      <c r="ED13" s="58" t="s">
        <v>2</v>
      </c>
      <c r="EE13" s="58" t="s">
        <v>3</v>
      </c>
      <c r="EF13" s="60" t="s">
        <v>4</v>
      </c>
      <c r="EG13" s="58" t="s">
        <v>5</v>
      </c>
      <c r="EH13" s="58" t="s">
        <v>6</v>
      </c>
      <c r="EI13" s="58" t="s">
        <v>125</v>
      </c>
      <c r="EJ13" s="59" t="s">
        <v>126</v>
      </c>
      <c r="EK13" s="70" t="s">
        <v>4</v>
      </c>
      <c r="EL13" s="71" t="s">
        <v>5</v>
      </c>
      <c r="EM13" s="71" t="s">
        <v>6</v>
      </c>
      <c r="EN13" s="71" t="s">
        <v>125</v>
      </c>
      <c r="EO13" s="82" t="s">
        <v>126</v>
      </c>
      <c r="EP13" s="65" t="s">
        <v>157</v>
      </c>
      <c r="EQ13" s="75" t="s">
        <v>103</v>
      </c>
      <c r="ER13" s="58" t="s">
        <v>57</v>
      </c>
      <c r="ES13" s="66" t="s">
        <v>123</v>
      </c>
      <c r="ET13" s="67" t="s">
        <v>0</v>
      </c>
      <c r="EU13" s="76" t="s">
        <v>1</v>
      </c>
      <c r="EV13" s="77" t="s">
        <v>2</v>
      </c>
      <c r="EW13" s="64" t="s">
        <v>3</v>
      </c>
      <c r="EX13" s="76" t="s">
        <v>4</v>
      </c>
      <c r="EY13" s="78" t="s">
        <v>5</v>
      </c>
      <c r="EZ13" s="78" t="s">
        <v>6</v>
      </c>
      <c r="FA13" s="78" t="s">
        <v>125</v>
      </c>
      <c r="FB13" s="16" t="s">
        <v>126</v>
      </c>
      <c r="FC13" s="76" t="s">
        <v>4</v>
      </c>
      <c r="FD13" s="78" t="s">
        <v>5</v>
      </c>
      <c r="FE13" s="78" t="s">
        <v>6</v>
      </c>
      <c r="FF13" s="78" t="s">
        <v>125</v>
      </c>
      <c r="FG13" s="79" t="s">
        <v>126</v>
      </c>
      <c r="FH13" s="80" t="s">
        <v>157</v>
      </c>
      <c r="FI13" s="81" t="s">
        <v>103</v>
      </c>
      <c r="FJ13" s="64" t="s">
        <v>57</v>
      </c>
      <c r="FK13" s="63" t="s">
        <v>123</v>
      </c>
      <c r="FL13" s="66" t="s">
        <v>0</v>
      </c>
      <c r="FM13" s="58" t="s">
        <v>1</v>
      </c>
      <c r="FN13" s="58" t="s">
        <v>2</v>
      </c>
      <c r="FO13" s="58" t="s">
        <v>3</v>
      </c>
      <c r="FP13" s="10" t="s">
        <v>4</v>
      </c>
      <c r="FQ13" s="8" t="s">
        <v>5</v>
      </c>
      <c r="FR13" s="8" t="s">
        <v>6</v>
      </c>
      <c r="FS13" s="8" t="s">
        <v>125</v>
      </c>
      <c r="FT13" s="13" t="s">
        <v>126</v>
      </c>
      <c r="FU13" s="211" t="s">
        <v>4</v>
      </c>
      <c r="FV13" s="212" t="s">
        <v>5</v>
      </c>
      <c r="FW13" s="212" t="s">
        <v>6</v>
      </c>
      <c r="FX13" s="212" t="s">
        <v>125</v>
      </c>
      <c r="FY13" s="213" t="s">
        <v>126</v>
      </c>
      <c r="FZ13" s="65" t="s">
        <v>157</v>
      </c>
      <c r="GA13" s="75" t="s">
        <v>103</v>
      </c>
      <c r="GB13" s="58" t="s">
        <v>57</v>
      </c>
      <c r="GC13" s="66" t="s">
        <v>123</v>
      </c>
      <c r="GD13" s="76" t="s">
        <v>4</v>
      </c>
      <c r="GE13" s="78" t="s">
        <v>5</v>
      </c>
      <c r="GF13" s="78" t="s">
        <v>6</v>
      </c>
      <c r="GG13" s="78" t="s">
        <v>125</v>
      </c>
      <c r="GH13" s="79" t="s">
        <v>126</v>
      </c>
      <c r="GI13" s="80" t="s">
        <v>157</v>
      </c>
      <c r="GJ13" s="81" t="s">
        <v>103</v>
      </c>
      <c r="GK13" s="64" t="s">
        <v>57</v>
      </c>
      <c r="GL13" s="63" t="s">
        <v>123</v>
      </c>
    </row>
    <row r="14" spans="1:195" ht="15.75" customHeight="1" x14ac:dyDescent="0.35">
      <c r="A14" s="7" t="s">
        <v>7</v>
      </c>
      <c r="B14" s="83">
        <v>34669</v>
      </c>
      <c r="C14" s="84">
        <v>1729427.58223178</v>
      </c>
      <c r="D14" s="84">
        <v>6445709.6109629897</v>
      </c>
      <c r="E14" s="84">
        <v>178.62</v>
      </c>
      <c r="F14" s="85">
        <v>1729427.548</v>
      </c>
      <c r="G14" s="84">
        <v>6445709.642</v>
      </c>
      <c r="H14" s="86">
        <v>178.62</v>
      </c>
      <c r="I14" s="87">
        <f t="shared" ref="I14:I106" si="0">F14-C14</f>
        <v>-3.4231780096888542E-2</v>
      </c>
      <c r="J14" s="87">
        <f t="shared" ref="J14:J106" si="1">G14-D14</f>
        <v>3.1037010252475739E-2</v>
      </c>
      <c r="K14" s="87">
        <f t="shared" ref="K14:K106" si="2">H14-E14</f>
        <v>0</v>
      </c>
      <c r="L14" s="88">
        <f>IF(DEGREES(ATAN2(I14,J14))&lt;0,(DEGREES(ATAN2(I14,J14)))+360,DEGREES(ATAN2(I14,J14)))</f>
        <v>137.80227119785786</v>
      </c>
      <c r="M14" s="9">
        <v>0</v>
      </c>
      <c r="N14" s="8" t="s">
        <v>8</v>
      </c>
      <c r="O14" s="89" t="s">
        <v>7</v>
      </c>
      <c r="P14" s="90">
        <v>1729427.5109999999</v>
      </c>
      <c r="Q14" s="90">
        <v>6445709.6229999997</v>
      </c>
      <c r="R14" s="90">
        <v>178.66300000000001</v>
      </c>
      <c r="S14" s="85">
        <f t="shared" ref="S14:U16" si="3">P14-C14</f>
        <v>-7.1231780108064413E-2</v>
      </c>
      <c r="T14" s="84">
        <f t="shared" si="3"/>
        <v>1.2037009932100773E-2</v>
      </c>
      <c r="U14" s="84">
        <f t="shared" si="3"/>
        <v>4.3000000000006366E-2</v>
      </c>
      <c r="V14" s="91">
        <f>IF(DEGREES(ATAN2(S14,T14))&lt;0,(DEGREES(ATAN2(S14,T14)))+360,DEGREES(ATAN2(S14,T14)))</f>
        <v>170.4085581662236</v>
      </c>
      <c r="W14" s="86">
        <f>SQRT(POWER(S14,2)+POWER(T14,2))</f>
        <v>7.224165076650127E-2</v>
      </c>
      <c r="X14" s="92" t="s">
        <v>218</v>
      </c>
      <c r="Z14" s="84"/>
      <c r="AA14" s="91"/>
      <c r="AB14" s="86"/>
      <c r="AC14" s="93"/>
      <c r="AD14" s="94"/>
      <c r="AE14" s="95"/>
      <c r="AF14" s="96"/>
      <c r="AG14" s="97"/>
      <c r="AH14" s="92" t="s">
        <v>218</v>
      </c>
      <c r="AI14" s="84"/>
      <c r="AJ14" s="91"/>
      <c r="AK14" s="86"/>
      <c r="AL14" s="98"/>
      <c r="AM14" s="99"/>
      <c r="AN14" s="100"/>
      <c r="AO14" s="101"/>
      <c r="AP14" s="89"/>
      <c r="AQ14" s="102"/>
      <c r="AR14" s="102"/>
      <c r="AS14" s="103"/>
      <c r="AT14" s="104"/>
      <c r="AU14" s="104"/>
      <c r="AV14" s="104"/>
      <c r="AW14" s="105"/>
      <c r="AX14" s="106"/>
      <c r="AY14" s="107"/>
      <c r="AZ14" s="107"/>
      <c r="BA14" s="104"/>
      <c r="BB14" s="105"/>
      <c r="BC14" s="106"/>
      <c r="BD14" s="108"/>
      <c r="BE14" s="109"/>
      <c r="BF14" s="110"/>
      <c r="BG14" s="111"/>
      <c r="BH14" s="112" t="s">
        <v>7</v>
      </c>
      <c r="BI14" s="90">
        <v>1729427.5149999999</v>
      </c>
      <c r="BJ14" s="90">
        <v>6445709.6339999996</v>
      </c>
      <c r="BK14" s="90">
        <v>178.65899999999999</v>
      </c>
      <c r="BL14" s="97">
        <f>BI14-C14</f>
        <v>-6.7231780150905252E-2</v>
      </c>
      <c r="BM14" s="113">
        <f>BJ14-D14</f>
        <v>2.3037009872496128E-2</v>
      </c>
      <c r="BN14" s="113">
        <f>BK14-E14</f>
        <v>3.8999999999987267E-2</v>
      </c>
      <c r="BO14" s="114">
        <f>IF(DEGREES(ATAN2(BL14,BM14))&lt;0,(DEGREES(ATAN2(BL14,BM14)))+360,DEGREES(ATAN2(BL14,BM14)))</f>
        <v>161.08594546164733</v>
      </c>
      <c r="BP14" s="113">
        <f>SQRT(POWER(BL14,2)+POWER(BM14,2))</f>
        <v>7.1069093747740592E-2</v>
      </c>
      <c r="BQ14" s="97">
        <f>BI14-P14</f>
        <v>3.9999999571591616E-3</v>
      </c>
      <c r="BR14" s="113">
        <f>BJ14-Q14</f>
        <v>1.0999999940395355E-2</v>
      </c>
      <c r="BS14" s="113">
        <f>BK14-R14</f>
        <v>-4.0000000000190994E-3</v>
      </c>
      <c r="BT14" s="114">
        <f t="shared" ref="BT14:BT76" si="4">IF(DEGREES(ATAN2(BQ14,BR14))&lt;0,(DEGREES(ATAN2(BQ14,BR14)))+360,DEGREES(ATAN2(BQ14,BR14)))</f>
        <v>70.016893575473844</v>
      </c>
      <c r="BU14" s="115">
        <f t="shared" ref="BU14:BU76" si="5">SQRT(POWER(BQ14,2)+POWER(BR14,2))</f>
        <v>1.1704699840063013E-2</v>
      </c>
      <c r="BV14" s="116">
        <v>0.04</v>
      </c>
      <c r="BW14" s="99"/>
      <c r="BX14" s="100" t="s">
        <v>54</v>
      </c>
      <c r="BY14" s="96"/>
      <c r="BZ14" s="97"/>
      <c r="CA14" s="97"/>
      <c r="CB14" s="97"/>
      <c r="CC14" s="91"/>
      <c r="CD14" s="86"/>
      <c r="CE14" s="98"/>
      <c r="CF14" s="99"/>
      <c r="CG14" s="100"/>
      <c r="CH14" s="101"/>
      <c r="CI14" s="89"/>
      <c r="CJ14" s="2"/>
      <c r="CK14" s="1"/>
      <c r="CL14" s="117"/>
      <c r="CM14" s="104"/>
      <c r="CN14" s="104"/>
      <c r="CO14" s="104"/>
      <c r="CP14" s="105"/>
      <c r="CQ14" s="106"/>
      <c r="CR14" s="107"/>
      <c r="CS14" s="107"/>
      <c r="CT14" s="104"/>
      <c r="CU14" s="105"/>
      <c r="CV14" s="106"/>
      <c r="CW14" s="108"/>
      <c r="CX14" s="109"/>
      <c r="CY14" s="110"/>
      <c r="CZ14" s="111"/>
      <c r="DA14" s="112" t="s">
        <v>7</v>
      </c>
      <c r="DB14" s="1">
        <v>1729427.5060000001</v>
      </c>
      <c r="DC14" s="1">
        <v>6445709.6160000004</v>
      </c>
      <c r="DD14" s="1">
        <v>178.67099999999999</v>
      </c>
      <c r="DE14" s="97">
        <f>DB14-C14</f>
        <v>-7.6231779996305704E-2</v>
      </c>
      <c r="DF14" s="113">
        <f>DC14-D14</f>
        <v>5.0370106473565102E-3</v>
      </c>
      <c r="DG14" s="113">
        <f>DD14-E14</f>
        <v>5.0999999999987722E-2</v>
      </c>
      <c r="DH14" s="114">
        <f>IF(DEGREES(ATAN2(DE14,DF14))&lt;0,(DEGREES(ATAN2(DE14,DF14)))+360,DEGREES(ATAN2(DE14,DF14)))</f>
        <v>176.21967964497776</v>
      </c>
      <c r="DI14" s="113">
        <f>SQRT(POWER(DE14,2)+POWER(DF14,2))</f>
        <v>7.6398008859306907E-2</v>
      </c>
      <c r="DJ14" s="97">
        <f>DB14-BI14</f>
        <v>-8.9999998454004526E-3</v>
      </c>
      <c r="DK14" s="113">
        <f>DC14-BJ14</f>
        <v>-1.7999999225139618E-2</v>
      </c>
      <c r="DL14" s="113">
        <f>DD14-BK14</f>
        <v>1.2000000000000455E-2</v>
      </c>
      <c r="DM14" s="114">
        <f t="shared" ref="DM14" si="6">IF(DEGREES(ATAN2(DJ14,DK14))&lt;0,(DEGREES(ATAN2(DJ14,DK14)))+360,DEGREES(ATAN2(DJ14,DK14)))</f>
        <v>243.43494823002362</v>
      </c>
      <c r="DN14" s="115">
        <f t="shared" ref="DN14" si="7">SQRT(POWER(DJ14,2)+POWER(DK14,2))</f>
        <v>2.0124611035302893E-2</v>
      </c>
      <c r="DO14" s="116">
        <v>0.04</v>
      </c>
      <c r="DP14" s="99"/>
      <c r="DQ14" s="100" t="s">
        <v>54</v>
      </c>
      <c r="DR14" s="96"/>
      <c r="DS14" s="97"/>
      <c r="DT14" s="97"/>
      <c r="DU14" s="97"/>
      <c r="DV14" s="91"/>
      <c r="DW14" s="86"/>
      <c r="DX14" s="98"/>
      <c r="DY14" s="99"/>
      <c r="DZ14" s="100"/>
      <c r="EA14" s="101"/>
      <c r="EB14" s="112" t="s">
        <v>7</v>
      </c>
      <c r="EC14" s="1">
        <v>1729427.5020000001</v>
      </c>
      <c r="ED14" s="1">
        <v>6445709.5970000001</v>
      </c>
      <c r="EE14" s="1">
        <v>178.69</v>
      </c>
      <c r="EF14" s="97">
        <f>EC14-C14</f>
        <v>-8.0231779953464866E-2</v>
      </c>
      <c r="EG14" s="113">
        <f>ED14-D14</f>
        <v>-1.3962989673018456E-2</v>
      </c>
      <c r="EH14" s="113">
        <f>EE14-E14</f>
        <v>6.9999999999993179E-2</v>
      </c>
      <c r="EI14" s="114">
        <f>IF(DEGREES(ATAN2(EF14,EG14))&lt;0,(DEGREES(ATAN2(EF14,EG14)))+360,DEGREES(ATAN2(EF14,EG14)))</f>
        <v>189.87248656830889</v>
      </c>
      <c r="EJ14" s="113">
        <f>SQRT(POWER(EF14,2)+POWER(EG14,2))</f>
        <v>8.1437728327293277E-2</v>
      </c>
      <c r="EK14" s="97">
        <f>EC14-DB14</f>
        <v>-3.9999999571591616E-3</v>
      </c>
      <c r="EL14" s="113">
        <f>ED14-DC14</f>
        <v>-1.9000000320374966E-2</v>
      </c>
      <c r="EM14" s="113">
        <f>EE14-DD14</f>
        <v>1.9000000000005457E-2</v>
      </c>
      <c r="EN14" s="114">
        <f t="shared" ref="EN14" si="8">IF(DEGREES(ATAN2(EK14,EL14))&lt;0,(DEGREES(ATAN2(EK14,EL14)))+360,DEGREES(ATAN2(EK14,EL14)))</f>
        <v>258.11134227883866</v>
      </c>
      <c r="EO14" s="115">
        <f t="shared" ref="EO14" si="9">SQRT(POWER(EK14,2)+POWER(EL14,2))</f>
        <v>1.9416488143624792E-2</v>
      </c>
      <c r="EP14" s="116">
        <v>0.04</v>
      </c>
      <c r="EQ14" s="99"/>
      <c r="ER14" s="100" t="s">
        <v>54</v>
      </c>
      <c r="ES14" s="111"/>
      <c r="ET14" s="89"/>
      <c r="EU14" s="2"/>
      <c r="EV14" s="1"/>
      <c r="EW14" s="117"/>
      <c r="EX14" s="104"/>
      <c r="EY14" s="104"/>
      <c r="EZ14" s="104"/>
      <c r="FA14" s="105"/>
      <c r="FB14" s="106"/>
      <c r="FC14" s="107"/>
      <c r="FD14" s="107"/>
      <c r="FE14" s="104"/>
      <c r="FF14" s="105"/>
      <c r="FG14" s="106"/>
      <c r="FH14" s="108"/>
      <c r="FI14" s="109"/>
      <c r="FJ14" s="110"/>
      <c r="FK14" s="111"/>
      <c r="FL14" s="112" t="s">
        <v>7</v>
      </c>
      <c r="FM14" s="1">
        <v>1729427.557</v>
      </c>
      <c r="FN14" s="1">
        <v>6445709.6129999999</v>
      </c>
      <c r="FO14" s="1">
        <v>178.65100000000001</v>
      </c>
      <c r="FP14" s="85">
        <f>FM14-C14</f>
        <v>-2.5231780018657446E-2</v>
      </c>
      <c r="FQ14" s="84">
        <f>FN14-D14</f>
        <v>2.0370101556181908E-3</v>
      </c>
      <c r="FR14" s="84">
        <f>FO14-E14</f>
        <v>3.1000000000005912E-2</v>
      </c>
      <c r="FS14" s="91">
        <f>IF(DEGREES(ATAN2(FP14,FQ14))&lt;0,(DEGREES(ATAN2(FP14,FQ14)))+360,DEGREES(ATAN2(FP14,FQ14)))</f>
        <v>175.384411680412</v>
      </c>
      <c r="FT14" s="84">
        <f>SQRT(POWER(FP14,2)+POWER(FQ14,2))</f>
        <v>2.5313872348655248E-2</v>
      </c>
      <c r="FU14" s="85">
        <f>FM14-EC14</f>
        <v>5.499999993480742E-2</v>
      </c>
      <c r="FV14" s="84">
        <f t="shared" ref="FV14:FW29" si="10">FN14-ED14</f>
        <v>1.5999999828636646E-2</v>
      </c>
      <c r="FW14" s="84">
        <f t="shared" si="10"/>
        <v>-3.8999999999987267E-2</v>
      </c>
      <c r="FX14" s="91">
        <f t="shared" ref="FX14" si="11">IF(DEGREES(ATAN2(FU14,FV14))&lt;0,(DEGREES(ATAN2(FU14,FV14)))+360,DEGREES(ATAN2(FU14,FV14)))</f>
        <v>16.220193549230437</v>
      </c>
      <c r="FY14" s="86">
        <f t="shared" ref="FY14" si="12">SQRT(POWER(FU14,2)+POWER(FV14,2))</f>
        <v>5.7280013856014285E-2</v>
      </c>
      <c r="FZ14" s="116">
        <v>0.04</v>
      </c>
      <c r="GA14" s="99"/>
      <c r="GB14" s="100" t="s">
        <v>54</v>
      </c>
      <c r="GC14" s="111"/>
      <c r="GD14" s="107"/>
      <c r="GE14" s="107"/>
      <c r="GF14" s="104"/>
      <c r="GG14" s="105"/>
      <c r="GH14" s="106"/>
      <c r="GI14" s="108"/>
      <c r="GJ14" s="109"/>
      <c r="GK14" s="110"/>
      <c r="GL14" s="111"/>
    </row>
    <row r="15" spans="1:195" ht="15.75" customHeight="1" x14ac:dyDescent="0.35">
      <c r="A15" s="18" t="s">
        <v>201</v>
      </c>
      <c r="B15" s="118" t="s">
        <v>73</v>
      </c>
      <c r="C15" s="113">
        <v>1726946.9820000001</v>
      </c>
      <c r="D15" s="113">
        <v>6447968.6849999996</v>
      </c>
      <c r="E15" s="113">
        <v>116.48</v>
      </c>
      <c r="F15" s="97">
        <v>1726946.9820000001</v>
      </c>
      <c r="G15" s="113">
        <v>6447968.6849999996</v>
      </c>
      <c r="H15" s="115">
        <v>116.48</v>
      </c>
      <c r="I15" s="119"/>
      <c r="J15" s="119"/>
      <c r="K15" s="119"/>
      <c r="L15" s="120"/>
      <c r="N15" s="19"/>
      <c r="O15" s="89"/>
      <c r="P15" s="90"/>
      <c r="Q15" s="90"/>
      <c r="R15" s="90"/>
      <c r="S15" s="97"/>
      <c r="T15" s="113"/>
      <c r="U15" s="113"/>
      <c r="V15" s="114"/>
      <c r="W15" s="115"/>
      <c r="X15" s="121" t="s">
        <v>219</v>
      </c>
      <c r="Z15" s="113"/>
      <c r="AA15" s="114"/>
      <c r="AB15" s="115"/>
      <c r="AC15" s="93"/>
      <c r="AD15" s="132"/>
      <c r="AE15" s="123"/>
      <c r="AF15" s="96"/>
      <c r="AG15" s="97"/>
      <c r="AH15" s="121" t="s">
        <v>219</v>
      </c>
      <c r="AI15" s="113"/>
      <c r="AJ15" s="114"/>
      <c r="AK15" s="115"/>
      <c r="AL15" s="116"/>
      <c r="AM15" s="99"/>
      <c r="AN15" s="124"/>
      <c r="AO15" s="101"/>
      <c r="AP15" s="89"/>
      <c r="AQ15" s="102"/>
      <c r="AR15" s="102"/>
      <c r="AS15" s="125"/>
      <c r="AT15" s="107"/>
      <c r="AU15" s="107"/>
      <c r="AV15" s="107"/>
      <c r="AW15" s="126"/>
      <c r="AX15" s="127"/>
      <c r="AY15" s="107"/>
      <c r="AZ15" s="107"/>
      <c r="BA15" s="107"/>
      <c r="BB15" s="126"/>
      <c r="BC15" s="127"/>
      <c r="BD15" s="128"/>
      <c r="BE15" s="109"/>
      <c r="BF15" s="129"/>
      <c r="BG15" s="101"/>
      <c r="BH15" s="112"/>
      <c r="BI15" s="130"/>
      <c r="BJ15" s="130"/>
      <c r="BK15" s="130"/>
      <c r="BL15" s="97"/>
      <c r="BM15" s="113"/>
      <c r="BN15" s="113"/>
      <c r="BO15" s="114"/>
      <c r="BP15" s="113"/>
      <c r="BQ15" s="97"/>
      <c r="BR15" s="113"/>
      <c r="BS15" s="113"/>
      <c r="BT15" s="114"/>
      <c r="BU15" s="115"/>
      <c r="BV15" s="116"/>
      <c r="BW15" s="99"/>
      <c r="BX15" s="124"/>
      <c r="BY15" s="96"/>
      <c r="BZ15" s="97"/>
      <c r="CA15" s="97"/>
      <c r="CB15" s="97"/>
      <c r="CC15" s="114"/>
      <c r="CD15" s="115"/>
      <c r="CE15" s="116"/>
      <c r="CF15" s="99"/>
      <c r="CG15" s="124"/>
      <c r="CH15" s="101"/>
      <c r="CI15" s="89"/>
      <c r="CJ15" s="2"/>
      <c r="CK15" s="1"/>
      <c r="CL15" s="3"/>
      <c r="CM15" s="107"/>
      <c r="CN15" s="107"/>
      <c r="CO15" s="107"/>
      <c r="CP15" s="126"/>
      <c r="CQ15" s="127"/>
      <c r="CR15" s="107"/>
      <c r="CS15" s="107"/>
      <c r="CT15" s="107"/>
      <c r="CU15" s="126"/>
      <c r="CV15" s="127"/>
      <c r="CW15" s="128"/>
      <c r="CX15" s="109"/>
      <c r="CY15" s="129"/>
      <c r="CZ15" s="101"/>
      <c r="DA15" s="112"/>
      <c r="DB15" s="1"/>
      <c r="DC15" s="1"/>
      <c r="DD15" s="1"/>
      <c r="DE15" s="97"/>
      <c r="DF15" s="113"/>
      <c r="DG15" s="113"/>
      <c r="DH15" s="114"/>
      <c r="DI15" s="113"/>
      <c r="DJ15" s="97"/>
      <c r="DK15" s="113"/>
      <c r="DL15" s="113"/>
      <c r="DM15" s="114"/>
      <c r="DN15" s="115"/>
      <c r="DO15" s="116"/>
      <c r="DP15" s="99"/>
      <c r="DQ15" s="124"/>
      <c r="DR15" s="96"/>
      <c r="DS15" s="97"/>
      <c r="DT15" s="97"/>
      <c r="DU15" s="97"/>
      <c r="DV15" s="114"/>
      <c r="DW15" s="115"/>
      <c r="DX15" s="116"/>
      <c r="DY15" s="99"/>
      <c r="DZ15" s="124"/>
      <c r="EA15" s="101"/>
      <c r="EB15" s="112"/>
      <c r="EC15" s="1"/>
      <c r="ED15" s="1"/>
      <c r="EE15" s="1"/>
      <c r="EF15" s="97"/>
      <c r="EG15" s="113"/>
      <c r="EH15" s="113"/>
      <c r="EI15" s="114"/>
      <c r="EJ15" s="113"/>
      <c r="EK15" s="97"/>
      <c r="EL15" s="113"/>
      <c r="EM15" s="113"/>
      <c r="EN15" s="114"/>
      <c r="EO15" s="115"/>
      <c r="EP15" s="116"/>
      <c r="EQ15" s="99"/>
      <c r="ER15" s="124"/>
      <c r="ES15" s="101"/>
      <c r="ET15" s="89"/>
      <c r="EU15" s="2"/>
      <c r="EV15" s="1"/>
      <c r="EW15" s="3"/>
      <c r="EX15" s="107"/>
      <c r="EY15" s="107"/>
      <c r="EZ15" s="107"/>
      <c r="FA15" s="126"/>
      <c r="FB15" s="127"/>
      <c r="FC15" s="107"/>
      <c r="FD15" s="107"/>
      <c r="FE15" s="107"/>
      <c r="FF15" s="126"/>
      <c r="FG15" s="127"/>
      <c r="FH15" s="128"/>
      <c r="FI15" s="109"/>
      <c r="FJ15" s="129"/>
      <c r="FK15" s="101"/>
      <c r="FL15" s="112"/>
      <c r="FM15" s="1"/>
      <c r="FN15" s="1"/>
      <c r="FO15" s="1"/>
      <c r="FP15" s="97"/>
      <c r="FQ15" s="113"/>
      <c r="FR15" s="113"/>
      <c r="FS15" s="114"/>
      <c r="FT15" s="113"/>
      <c r="FU15" s="97"/>
      <c r="FV15" s="113"/>
      <c r="FW15" s="113"/>
      <c r="FX15" s="114"/>
      <c r="FY15" s="115"/>
      <c r="FZ15" s="116"/>
      <c r="GA15" s="99"/>
      <c r="GB15" s="124"/>
      <c r="GC15" s="101"/>
      <c r="GD15" s="107"/>
      <c r="GE15" s="107"/>
      <c r="GF15" s="107"/>
      <c r="GG15" s="126"/>
      <c r="GH15" s="127"/>
      <c r="GI15" s="128"/>
      <c r="GJ15" s="109"/>
      <c r="GK15" s="129"/>
      <c r="GL15" s="101"/>
    </row>
    <row r="16" spans="1:195" x14ac:dyDescent="0.35">
      <c r="A16" s="18" t="s">
        <v>9</v>
      </c>
      <c r="B16" s="44">
        <v>34668</v>
      </c>
      <c r="C16" s="113">
        <v>1728391.9930596</v>
      </c>
      <c r="D16" s="113">
        <v>6447123.3432361102</v>
      </c>
      <c r="E16" s="113">
        <v>67.569999999999993</v>
      </c>
      <c r="F16" s="97">
        <v>1728390.551</v>
      </c>
      <c r="G16" s="113">
        <v>6447122.0279999999</v>
      </c>
      <c r="H16" s="115">
        <v>67.31</v>
      </c>
      <c r="I16" s="119">
        <f t="shared" si="0"/>
        <v>-1.4420596000272781</v>
      </c>
      <c r="J16" s="119">
        <f t="shared" si="1"/>
        <v>-1.315236110240221</v>
      </c>
      <c r="K16" s="119">
        <f t="shared" si="2"/>
        <v>-0.25999999999999091</v>
      </c>
      <c r="L16" s="120">
        <f t="shared" ref="L16:L106" si="13">IF(DEGREES(ATAN2(I16,J16))&lt;0,(DEGREES(ATAN2(I16,J16)))+360,DEGREES(ATAN2(I16,J16)))</f>
        <v>222.36650193716585</v>
      </c>
      <c r="M16" s="119">
        <f t="shared" ref="M16:M106" si="14">SQRT(POWER(I16,2)+POWER(J16,2))</f>
        <v>1.9517637960856484</v>
      </c>
      <c r="N16" s="19"/>
      <c r="O16" s="89" t="s">
        <v>9</v>
      </c>
      <c r="P16" s="90">
        <v>1728353.4480000001</v>
      </c>
      <c r="Q16" s="90">
        <v>6447084.2209999999</v>
      </c>
      <c r="R16" s="90">
        <v>61.997999999999998</v>
      </c>
      <c r="S16" s="97">
        <f t="shared" si="3"/>
        <v>-38.545059599913657</v>
      </c>
      <c r="T16" s="113">
        <f t="shared" si="3"/>
        <v>-39.122236110270023</v>
      </c>
      <c r="U16" s="113">
        <f t="shared" si="3"/>
        <v>-5.5719999999999956</v>
      </c>
      <c r="V16" s="114">
        <f t="shared" ref="V16" si="15">IF(DEGREES(ATAN2(S16,T16))&lt;0,(DEGREES(ATAN2(S16,T16)))+360,DEGREES(ATAN2(S16,T16)))</f>
        <v>225.42577984759873</v>
      </c>
      <c r="W16" s="115">
        <f t="shared" ref="W16" si="16">SQRT(POWER(S16,2)+POWER(T16,2))</f>
        <v>54.920587923187888</v>
      </c>
      <c r="X16" s="113"/>
      <c r="Y16" s="113"/>
      <c r="Z16" s="113"/>
      <c r="AA16" s="114"/>
      <c r="AB16" s="115"/>
      <c r="AC16" s="93"/>
      <c r="AD16" s="122">
        <v>0.78873328793626474</v>
      </c>
      <c r="AE16" s="123"/>
      <c r="AF16" s="96"/>
      <c r="AG16" s="97"/>
      <c r="AH16" s="113"/>
      <c r="AI16" s="113"/>
      <c r="AJ16" s="114"/>
      <c r="AK16" s="115"/>
      <c r="AL16" s="116"/>
      <c r="AM16" s="99"/>
      <c r="AN16" s="124"/>
      <c r="AO16" s="101"/>
      <c r="AP16" s="89" t="s">
        <v>9</v>
      </c>
      <c r="AQ16" s="1">
        <v>1728353.291</v>
      </c>
      <c r="AR16" s="1">
        <v>6447084.0039999997</v>
      </c>
      <c r="AS16" s="3">
        <v>62.023000000000003</v>
      </c>
      <c r="AT16" s="107">
        <f>AQ16-C16</f>
        <v>-38.702059600036591</v>
      </c>
      <c r="AU16" s="107">
        <f>AR16-D16</f>
        <v>-39.339236110448837</v>
      </c>
      <c r="AV16" s="107">
        <f>AS16-E16</f>
        <v>-5.5469999999999899</v>
      </c>
      <c r="AW16" s="126">
        <f>IF(DEGREES(ATAN2(AT16,AU16))&lt;0,(DEGREES(ATAN2(AT16,AU16)))+360,DEGREES(ATAN2(AT16,AU16)))</f>
        <v>225.46778712916733</v>
      </c>
      <c r="AX16" s="127">
        <f>SQRT(POWER(AT16,2)+POWER(AU16,2))</f>
        <v>55.185368668139077</v>
      </c>
      <c r="AY16" s="107">
        <f>AQ16-P16</f>
        <v>-0.15700000012293458</v>
      </c>
      <c r="AZ16" s="107">
        <f>AR16-Q16</f>
        <v>-0.21700000017881393</v>
      </c>
      <c r="BA16" s="107">
        <f>AS16-R16</f>
        <v>2.5000000000005684E-2</v>
      </c>
      <c r="BB16" s="126">
        <f>IF(DEGREES(ATAN2(AY16,AZ16))&lt;0,(DEGREES(ATAN2(AY16,AZ16)))+360,DEGREES(ATAN2(AY16,AZ16)))</f>
        <v>234.11417505590697</v>
      </c>
      <c r="BC16" s="127">
        <f t="shared" ref="BC16" si="17">SQRT(POWER(AY16,2)+POWER(AZ16,2))</f>
        <v>0.26783950439807552</v>
      </c>
      <c r="BD16" s="128">
        <v>0.04</v>
      </c>
      <c r="BE16" s="109">
        <f>BC16/0.46</f>
        <v>0.58225979216972934</v>
      </c>
      <c r="BF16" s="129"/>
      <c r="BG16" s="101">
        <v>-17.658773987150656</v>
      </c>
      <c r="BH16" s="112" t="s">
        <v>9</v>
      </c>
      <c r="BI16" s="90">
        <v>1728353.037</v>
      </c>
      <c r="BJ16" s="90">
        <v>6447083.7589999996</v>
      </c>
      <c r="BK16" s="90">
        <v>61.987000000000002</v>
      </c>
      <c r="BL16" s="97">
        <f t="shared" ref="BL16:BL77" si="18">BI16-C16</f>
        <v>-38.95605959999375</v>
      </c>
      <c r="BM16" s="113">
        <f t="shared" ref="BM16:BM77" si="19">BJ16-D16</f>
        <v>-39.584236110560596</v>
      </c>
      <c r="BN16" s="113">
        <f t="shared" ref="BN16:BN77" si="20">BK16-E16</f>
        <v>-5.5829999999999913</v>
      </c>
      <c r="BO16" s="114">
        <f t="shared" ref="BO16:BO77" si="21">IF(DEGREES(ATAN2(BL16,BM16))&lt;0,(DEGREES(ATAN2(BL16,BM16)))+360,DEGREES(ATAN2(BL16,BM16)))</f>
        <v>225.45825006232289</v>
      </c>
      <c r="BP16" s="113">
        <f t="shared" ref="BP16:BP77" si="22">SQRT(POWER(BL16,2)+POWER(BM16,2))</f>
        <v>55.538152003959176</v>
      </c>
      <c r="BQ16" s="97">
        <f t="shared" ref="BQ16:BQ77" si="23">BI16-P16</f>
        <v>-0.41100000008009374</v>
      </c>
      <c r="BR16" s="113">
        <f t="shared" ref="BR16:BR77" si="24">BJ16-Q16</f>
        <v>-0.46200000029057264</v>
      </c>
      <c r="BS16" s="113">
        <f t="shared" ref="BS16:BS77" si="25">BK16-R16</f>
        <v>-1.099999999999568E-2</v>
      </c>
      <c r="BT16" s="114">
        <f t="shared" si="4"/>
        <v>228.34337615667772</v>
      </c>
      <c r="BU16" s="115">
        <f t="shared" si="5"/>
        <v>0.61835669344992639</v>
      </c>
      <c r="BV16" s="116">
        <v>0.04</v>
      </c>
      <c r="BW16" s="99">
        <f t="shared" ref="BW16" si="26">BU16/0.953</f>
        <v>0.64885277381944007</v>
      </c>
      <c r="BX16" s="124"/>
      <c r="BY16" s="96">
        <f>(BW16/AD16-1)*100</f>
        <v>-17.734830804824352</v>
      </c>
      <c r="BZ16" s="97">
        <f t="shared" ref="BZ16:CB71" si="27">BI16-AQ16</f>
        <v>-0.25399999995715916</v>
      </c>
      <c r="CA16" s="97">
        <f t="shared" ref="CA16:CB28" si="28">BJ16-AR16</f>
        <v>-0.24500000011175871</v>
      </c>
      <c r="CB16" s="97">
        <f t="shared" si="28"/>
        <v>-3.6000000000001364E-2</v>
      </c>
      <c r="CC16" s="114">
        <f t="shared" ref="CC16" si="29">IF(DEGREES(ATAN2(BZ16,CA16))&lt;0,(DEGREES(ATAN2(BZ16,CA16)))+360,DEGREES(ATAN2(BZ16,CA16)))</f>
        <v>223.96672123713685</v>
      </c>
      <c r="CD16" s="115">
        <f t="shared" ref="CD16" si="30">SQRT(POWER(BZ16,2)+POWER(CA16,2))</f>
        <v>0.35290366962246034</v>
      </c>
      <c r="CE16" s="116">
        <v>0.04</v>
      </c>
      <c r="CF16" s="99">
        <f>CD16/0.49</f>
        <v>0.72021157065808228</v>
      </c>
      <c r="CG16" s="124"/>
      <c r="CH16" s="101">
        <f>(CF16/BE16-1)*100</f>
        <v>23.692478914659421</v>
      </c>
      <c r="CI16" s="89" t="s">
        <v>9</v>
      </c>
      <c r="CJ16" s="1">
        <v>1728352.858</v>
      </c>
      <c r="CK16" s="1">
        <v>6447083.5710000005</v>
      </c>
      <c r="CL16" s="3">
        <v>61.893000000000001</v>
      </c>
      <c r="CM16" s="107">
        <f>CJ16-C16</f>
        <v>-39.135059599997476</v>
      </c>
      <c r="CN16" s="107">
        <f>CK16-D16</f>
        <v>-39.77223610971123</v>
      </c>
      <c r="CO16" s="107">
        <f>CL16-E16</f>
        <v>-5.6769999999999925</v>
      </c>
      <c r="CP16" s="126">
        <f>IF(DEGREES(ATAN2(CM16,CN16))&lt;0,(DEGREES(ATAN2(CM16,CN16)))+360,DEGREES(ATAN2(CM16,CN16)))</f>
        <v>225.46265343420112</v>
      </c>
      <c r="CQ16" s="127">
        <f>SQRT(POWER(CM16,2)+POWER(CN16,2))</f>
        <v>55.79770295506772</v>
      </c>
      <c r="CR16" s="107">
        <f>CJ16-BI16</f>
        <v>-0.17900000000372529</v>
      </c>
      <c r="CS16" s="107">
        <f>CK16-BJ16</f>
        <v>-0.18799999915063381</v>
      </c>
      <c r="CT16" s="107">
        <f>CL16-BK16</f>
        <v>-9.4000000000001194E-2</v>
      </c>
      <c r="CU16" s="126">
        <f>IF(DEGREES(ATAN2(CR16,CS16))&lt;0,(DEGREES(ATAN2(CR16,CS16)))+360,DEGREES(ATAN2(CR16,CS16)))</f>
        <v>226.40479192016659</v>
      </c>
      <c r="CV16" s="127">
        <f t="shared" ref="CV16" si="31">SQRT(POWER(CR16,2)+POWER(CS16,2))</f>
        <v>0.25958620857428455</v>
      </c>
      <c r="CW16" s="128">
        <v>0.04</v>
      </c>
      <c r="CX16" s="109">
        <f>CV16/0.46</f>
        <v>0.56431784472670554</v>
      </c>
      <c r="CY16" s="129"/>
      <c r="CZ16" s="101">
        <f>(CX16/CF16-1)*100</f>
        <v>-21.645545876044626</v>
      </c>
      <c r="DA16" s="112" t="s">
        <v>9</v>
      </c>
      <c r="DB16" s="1">
        <v>1728352.6070000001</v>
      </c>
      <c r="DC16" s="1">
        <v>6447083.3219999997</v>
      </c>
      <c r="DD16" s="1">
        <v>61.892000000000003</v>
      </c>
      <c r="DE16" s="97">
        <f t="shared" ref="DE16:DE78" si="32">DB16-C16</f>
        <v>-39.386059599928558</v>
      </c>
      <c r="DF16" s="113">
        <f t="shared" ref="DF16:DF78" si="33">DC16-D16</f>
        <v>-40.02123611047864</v>
      </c>
      <c r="DG16" s="113">
        <f t="shared" ref="DG16:DG78" si="34">DD16-E16</f>
        <v>-5.6779999999999902</v>
      </c>
      <c r="DH16" s="114">
        <f t="shared" ref="DH16" si="35">IF(DEGREES(ATAN2(DE16,DF16))&lt;0,(DEGREES(ATAN2(DE16,DF16)))+360,DEGREES(ATAN2(DE16,DF16)))</f>
        <v>225.45829739978012</v>
      </c>
      <c r="DI16" s="113">
        <f t="shared" ref="DI16" si="36">SQRT(POWER(DE16,2)+POWER(DF16,2))</f>
        <v>56.15123356276159</v>
      </c>
      <c r="DJ16" s="97">
        <f t="shared" ref="DJ16" si="37">DB16-BI16</f>
        <v>-0.42999999993480742</v>
      </c>
      <c r="DK16" s="113">
        <f t="shared" ref="DK16" si="38">DC16-BJ16</f>
        <v>-0.43699999991804361</v>
      </c>
      <c r="DL16" s="113">
        <f t="shared" ref="DL16" si="39">DD16-BK16</f>
        <v>-9.4999999999998863E-2</v>
      </c>
      <c r="DM16" s="114">
        <f t="shared" ref="DM16" si="40">IF(DEGREES(ATAN2(DJ16,DK16))&lt;0,(DEGREES(ATAN2(DJ16,DK16)))+360,DEGREES(ATAN2(DJ16,DK16)))</f>
        <v>225.46258563003749</v>
      </c>
      <c r="DN16" s="115">
        <f t="shared" ref="DN16" si="41">SQRT(POWER(DJ16,2)+POWER(DK16,2))</f>
        <v>0.61308156053848539</v>
      </c>
      <c r="DO16" s="116">
        <v>0.04</v>
      </c>
      <c r="DP16" s="99">
        <f>DN16/1.085</f>
        <v>0.56505212952855799</v>
      </c>
      <c r="DQ16" s="124"/>
      <c r="DR16" s="96">
        <f>(DP16/BW16-1)*100</f>
        <v>-12.915201671650978</v>
      </c>
      <c r="DS16" s="97">
        <f t="shared" ref="DS16" si="42">DB16-CJ16</f>
        <v>-0.25099999993108213</v>
      </c>
      <c r="DT16" s="97">
        <f t="shared" ref="DT16" si="43">DC16-CK16</f>
        <v>-0.2490000007674098</v>
      </c>
      <c r="DU16" s="97">
        <f t="shared" ref="DU16" si="44">DD16-CL16</f>
        <v>-9.9999999999766942E-4</v>
      </c>
      <c r="DV16" s="114">
        <f t="shared" ref="DV16" si="45">IF(DEGREES(ATAN2(DS16,DT16))&lt;0,(DEGREES(ATAN2(DS16,DT16)))+360,DEGREES(ATAN2(DS16,DT16)))</f>
        <v>224.77081820040061</v>
      </c>
      <c r="DW16" s="115">
        <f t="shared" ref="DW16" si="46">SQRT(POWER(DS16,2)+POWER(DT16,2))</f>
        <v>0.35355621950062383</v>
      </c>
      <c r="DX16" s="116">
        <v>0.04</v>
      </c>
      <c r="DY16" s="99">
        <f>DW16/0.625</f>
        <v>0.56568995120099808</v>
      </c>
      <c r="DZ16" s="124"/>
      <c r="EA16" s="101">
        <f>(DY16/CX16-1)*100</f>
        <v>0.24314426472851203</v>
      </c>
      <c r="EB16" s="112" t="s">
        <v>9</v>
      </c>
      <c r="EC16" s="1">
        <v>1728352.189</v>
      </c>
      <c r="ED16" s="1">
        <v>6447082.8729999997</v>
      </c>
      <c r="EE16" s="1">
        <v>61.816000000000003</v>
      </c>
      <c r="EF16" s="97">
        <f t="shared" ref="EF16:EF78" si="47">EC16-C16</f>
        <v>-39.804059599991888</v>
      </c>
      <c r="EG16" s="113">
        <f t="shared" ref="EG16:EG78" si="48">ED16-D16</f>
        <v>-40.470236110500991</v>
      </c>
      <c r="EH16" s="113">
        <f t="shared" ref="EH16:EH78" si="49">EE16-E16</f>
        <v>-5.7539999999999907</v>
      </c>
      <c r="EI16" s="114">
        <f t="shared" ref="EI16" si="50">IF(DEGREES(ATAN2(EF16,EG16))&lt;0,(DEGREES(ATAN2(EF16,EG16)))+360,DEGREES(ATAN2(EF16,EG16)))</f>
        <v>225.47547257730446</v>
      </c>
      <c r="EJ16" s="113">
        <f t="shared" ref="EJ16" si="51">SQRT(POWER(EF16,2)+POWER(EG16,2))</f>
        <v>56.764453414785955</v>
      </c>
      <c r="EK16" s="97">
        <f t="shared" ref="EK16:EK78" si="52">EC16-DB16</f>
        <v>-0.41800000006332994</v>
      </c>
      <c r="EL16" s="113">
        <f t="shared" ref="EL16:EL78" si="53">ED16-DC16</f>
        <v>-0.44900000002235174</v>
      </c>
      <c r="EM16" s="113">
        <f t="shared" ref="EM16:EM78" si="54">EE16-DD16</f>
        <v>-7.6000000000000512E-2</v>
      </c>
      <c r="EN16" s="114">
        <f t="shared" ref="EN16" si="55">IF(DEGREES(ATAN2(EK16,EL16))&lt;0,(DEGREES(ATAN2(EK16,EL16)))+360,DEGREES(ATAN2(EK16,EL16)))</f>
        <v>227.04776565796715</v>
      </c>
      <c r="EO16" s="115">
        <f t="shared" ref="EO16" si="56">SQRT(POWER(EK16,2)+POWER(EL16,2))</f>
        <v>0.61345333976840954</v>
      </c>
      <c r="EP16" s="116">
        <v>0.04</v>
      </c>
      <c r="EQ16" s="99">
        <f>EO16/0.92</f>
        <v>0.66679710844392337</v>
      </c>
      <c r="ER16" s="124"/>
      <c r="ES16" s="101">
        <f>(EQ16/DP16-1)*100</f>
        <v>18.006299525011027</v>
      </c>
      <c r="ET16" s="89" t="s">
        <v>9</v>
      </c>
      <c r="EU16" s="119">
        <v>1728351.943</v>
      </c>
      <c r="EV16" s="119">
        <v>6447082.5829999996</v>
      </c>
      <c r="EW16" s="208">
        <v>61.851999999999997</v>
      </c>
      <c r="EX16" s="107">
        <f>EU16-C16</f>
        <v>-40.050059600034729</v>
      </c>
      <c r="EY16" s="107">
        <f>EV16-D16</f>
        <v>-40.760236110538244</v>
      </c>
      <c r="EZ16" s="107">
        <f>EW16-E16</f>
        <v>-5.7179999999999964</v>
      </c>
      <c r="FA16" s="126">
        <f>IF(DEGREES(ATAN2(EX16,EY16))&lt;0,(DEGREES(ATAN2(EX16,EY16)))+360,DEGREES(ATAN2(EX16,EY16)))</f>
        <v>225.50351343131348</v>
      </c>
      <c r="FB16" s="127">
        <f>SQRT(POWER(EX16,2)+POWER(EY16,2))</f>
        <v>57.143714630334976</v>
      </c>
      <c r="FC16" s="107">
        <f>EU16-EC16</f>
        <v>-0.24600000004284084</v>
      </c>
      <c r="FD16" s="107">
        <f>EV16-ED16</f>
        <v>-0.2900000000372529</v>
      </c>
      <c r="FE16" s="107">
        <f>EW16-EE16</f>
        <v>3.5999999999994259E-2</v>
      </c>
      <c r="FF16" s="126">
        <f>IF(DEGREES(ATAN2(FC16,FD16))&lt;0,(DEGREES(ATAN2(FC16,FD16)))+360,DEGREES(ATAN2(FC16,FD16)))</f>
        <v>229.6928625042984</v>
      </c>
      <c r="FG16" s="127">
        <f t="shared" ref="FG16" si="57">SQRT(POWER(FC16,2)+POWER(FD16,2))</f>
        <v>0.38028410437814042</v>
      </c>
      <c r="FH16" s="128">
        <v>0.04</v>
      </c>
      <c r="FI16" s="109">
        <f>FG16/0.493</f>
        <v>0.77136735167979797</v>
      </c>
      <c r="FJ16" s="129"/>
      <c r="FK16" s="101">
        <f>(FI16/EQ16-1)*100</f>
        <v>15.682468011882333</v>
      </c>
      <c r="FL16" s="112" t="s">
        <v>9</v>
      </c>
      <c r="FM16" s="1">
        <v>1728351.605</v>
      </c>
      <c r="FN16" s="1">
        <v>6447082.2249999996</v>
      </c>
      <c r="FO16" s="1">
        <v>61.731999999999999</v>
      </c>
      <c r="FP16" s="97">
        <f t="shared" ref="FP16:FP78" si="58">FM16-C16</f>
        <v>-40.388059600023553</v>
      </c>
      <c r="FQ16" s="113">
        <f t="shared" ref="FQ16:FQ78" si="59">FN16-D16</f>
        <v>-41.118236110545695</v>
      </c>
      <c r="FR16" s="113">
        <f t="shared" ref="FR16:FR78" si="60">FO16-E16</f>
        <v>-5.8379999999999939</v>
      </c>
      <c r="FS16" s="114">
        <f t="shared" ref="FS16" si="61">IF(DEGREES(ATAN2(FP16,FQ16))&lt;0,(DEGREES(ATAN2(FP16,FQ16)))+360,DEGREES(ATAN2(FP16,FQ16)))</f>
        <v>225.51327216940396</v>
      </c>
      <c r="FT16" s="113">
        <f t="shared" ref="FT16" si="62">SQRT(POWER(FP16,2)+POWER(FQ16,2))</f>
        <v>57.635967061355345</v>
      </c>
      <c r="FU16" s="97">
        <f t="shared" ref="FU16:FW78" si="63">FM16-EC16</f>
        <v>-0.58400000003166497</v>
      </c>
      <c r="FV16" s="113">
        <f t="shared" si="10"/>
        <v>-0.64800000004470348</v>
      </c>
      <c r="FW16" s="113">
        <f t="shared" si="10"/>
        <v>-8.4000000000003183E-2</v>
      </c>
      <c r="FX16" s="114">
        <f t="shared" ref="FX16" si="64">IF(DEGREES(ATAN2(FU16,FV16))&lt;0,(DEGREES(ATAN2(FU16,FV16)))+360,DEGREES(ATAN2(FU16,FV16)))</f>
        <v>227.97373108290085</v>
      </c>
      <c r="FY16" s="115">
        <f t="shared" ref="FY16" si="65">SQRT(POWER(FU16,2)+POWER(FV16,2))</f>
        <v>0.87233021276058087</v>
      </c>
      <c r="FZ16" s="116">
        <v>0.04</v>
      </c>
      <c r="GA16" s="99">
        <f>FY16/1.183</f>
        <v>0.73738817646710131</v>
      </c>
      <c r="GB16" s="124"/>
      <c r="GC16" s="101">
        <f>(GA16/EQ16-1)*100</f>
        <v>10.586588803288821</v>
      </c>
      <c r="GD16" s="107">
        <f>FM16-EU16</f>
        <v>-0.33799999998882413</v>
      </c>
      <c r="GE16" s="107">
        <f t="shared" ref="GE16:GF31" si="66">FN16-EV16</f>
        <v>-0.35800000000745058</v>
      </c>
      <c r="GF16" s="107">
        <f t="shared" si="66"/>
        <v>-0.11999999999999744</v>
      </c>
      <c r="GG16" s="126">
        <f>IF(DEGREES(ATAN2(GD16,GE16))&lt;0,(DEGREES(ATAN2(GD16,GE16)))+360,DEGREES(ATAN2(GD16,GE16)))</f>
        <v>226.64597749910496</v>
      </c>
      <c r="GH16" s="127">
        <f t="shared" ref="GH16" si="67">SQRT(POWER(GD16,2)+POWER(GE16,2))</f>
        <v>0.49234946937899682</v>
      </c>
      <c r="GI16" s="128">
        <v>0.04</v>
      </c>
      <c r="GJ16" s="109">
        <f>GH16/0.69</f>
        <v>0.71354995562173462</v>
      </c>
      <c r="GK16" s="129"/>
      <c r="GL16" s="101">
        <f>(GJ16/FI16-1)*100</f>
        <v>-7.4954424674774085</v>
      </c>
      <c r="GM16" s="119"/>
    </row>
    <row r="17" spans="1:195" x14ac:dyDescent="0.35">
      <c r="A17" s="18" t="s">
        <v>10</v>
      </c>
      <c r="B17" s="44">
        <v>34772</v>
      </c>
      <c r="C17" s="113">
        <v>1728075.72</v>
      </c>
      <c r="D17" s="113">
        <v>6447645.1699999999</v>
      </c>
      <c r="E17" s="113">
        <v>80.900000000000006</v>
      </c>
      <c r="F17" s="131" t="s">
        <v>70</v>
      </c>
      <c r="G17" s="119"/>
      <c r="H17" s="115"/>
      <c r="I17" s="119"/>
      <c r="J17" s="119"/>
      <c r="K17" s="119"/>
      <c r="L17" s="120"/>
      <c r="M17" s="119"/>
      <c r="N17" s="19"/>
      <c r="O17" s="89"/>
      <c r="P17" s="90"/>
      <c r="Q17" s="90"/>
      <c r="R17" s="90"/>
      <c r="S17" s="97"/>
      <c r="T17" s="113"/>
      <c r="U17" s="113"/>
      <c r="V17" s="114"/>
      <c r="W17" s="115"/>
      <c r="X17" s="113"/>
      <c r="Y17" s="113"/>
      <c r="Z17" s="113"/>
      <c r="AA17" s="114"/>
      <c r="AB17" s="115"/>
      <c r="AC17" s="93"/>
      <c r="AD17" s="132"/>
      <c r="AE17" s="123"/>
      <c r="AF17" s="96"/>
      <c r="AG17" s="97"/>
      <c r="AH17" s="113"/>
      <c r="AI17" s="113"/>
      <c r="AJ17" s="114"/>
      <c r="AK17" s="115"/>
      <c r="AL17" s="116"/>
      <c r="AM17" s="99"/>
      <c r="AN17" s="124"/>
      <c r="AO17" s="101"/>
      <c r="AP17" s="89"/>
      <c r="AQ17" s="2"/>
      <c r="AR17" s="2"/>
      <c r="AS17" s="4"/>
      <c r="AT17" s="107"/>
      <c r="AU17" s="107"/>
      <c r="AV17" s="107"/>
      <c r="AW17" s="126"/>
      <c r="AX17" s="127"/>
      <c r="AY17" s="107"/>
      <c r="AZ17" s="107"/>
      <c r="BA17" s="107"/>
      <c r="BB17" s="126"/>
      <c r="BC17" s="127"/>
      <c r="BD17" s="128"/>
      <c r="BE17" s="109"/>
      <c r="BF17" s="129"/>
      <c r="BG17" s="132"/>
      <c r="BH17" s="112"/>
      <c r="BI17" s="130"/>
      <c r="BJ17" s="130"/>
      <c r="BK17" s="130"/>
      <c r="BL17" s="97"/>
      <c r="BM17" s="113"/>
      <c r="BN17" s="113"/>
      <c r="BO17" s="114"/>
      <c r="BP17" s="113"/>
      <c r="BQ17" s="97"/>
      <c r="BR17" s="113"/>
      <c r="BS17" s="113"/>
      <c r="BT17" s="114"/>
      <c r="BU17" s="115"/>
      <c r="BV17" s="116"/>
      <c r="BW17" s="99"/>
      <c r="BX17" s="124"/>
      <c r="BY17" s="96"/>
      <c r="BZ17" s="97"/>
      <c r="CA17" s="97"/>
      <c r="CB17" s="97"/>
      <c r="CC17" s="114"/>
      <c r="CD17" s="115"/>
      <c r="CE17" s="116"/>
      <c r="CF17" s="99"/>
      <c r="CG17" s="124"/>
      <c r="CH17" s="101"/>
      <c r="CI17" s="89"/>
      <c r="CJ17" s="2"/>
      <c r="CK17" s="1"/>
      <c r="CL17" s="3"/>
      <c r="CM17" s="107"/>
      <c r="CN17" s="107"/>
      <c r="CO17" s="107"/>
      <c r="CP17" s="126"/>
      <c r="CQ17" s="127"/>
      <c r="CR17" s="107"/>
      <c r="CS17" s="107"/>
      <c r="CT17" s="107"/>
      <c r="CU17" s="126"/>
      <c r="CV17" s="127"/>
      <c r="CW17" s="128"/>
      <c r="CX17" s="109"/>
      <c r="CY17" s="129"/>
      <c r="CZ17" s="101"/>
      <c r="DA17" s="112"/>
      <c r="DB17" s="1"/>
      <c r="DC17" s="1"/>
      <c r="DD17" s="1"/>
      <c r="DE17" s="97"/>
      <c r="DF17" s="113"/>
      <c r="DG17" s="113"/>
      <c r="DH17" s="114"/>
      <c r="DI17" s="113"/>
      <c r="DJ17" s="97"/>
      <c r="DK17" s="113"/>
      <c r="DL17" s="113"/>
      <c r="DM17" s="114"/>
      <c r="DN17" s="115"/>
      <c r="DO17" s="116"/>
      <c r="DP17" s="99"/>
      <c r="DQ17" s="124"/>
      <c r="DR17" s="96"/>
      <c r="DS17" s="97"/>
      <c r="DT17" s="97"/>
      <c r="DU17" s="97"/>
      <c r="DV17" s="114"/>
      <c r="DW17" s="115"/>
      <c r="DX17" s="116"/>
      <c r="DY17" s="99"/>
      <c r="DZ17" s="124"/>
      <c r="EA17" s="101"/>
      <c r="EB17" s="112"/>
      <c r="EC17" s="1"/>
      <c r="ED17" s="1"/>
      <c r="EE17" s="1"/>
      <c r="EF17" s="97"/>
      <c r="EG17" s="113"/>
      <c r="EH17" s="113"/>
      <c r="EI17" s="114"/>
      <c r="EJ17" s="113"/>
      <c r="EK17" s="97"/>
      <c r="EL17" s="113"/>
      <c r="EM17" s="113"/>
      <c r="EN17" s="114"/>
      <c r="EO17" s="115"/>
      <c r="EP17" s="116"/>
      <c r="EQ17" s="99"/>
      <c r="ER17" s="124"/>
      <c r="ES17" s="101"/>
      <c r="ET17" s="89"/>
      <c r="EU17" s="119"/>
      <c r="EV17" s="119"/>
      <c r="EW17" s="208"/>
      <c r="EX17" s="107"/>
      <c r="EY17" s="107"/>
      <c r="EZ17" s="107"/>
      <c r="FA17" s="126"/>
      <c r="FB17" s="127"/>
      <c r="FC17" s="107"/>
      <c r="FD17" s="107"/>
      <c r="FE17" s="107"/>
      <c r="FF17" s="126"/>
      <c r="FG17" s="127"/>
      <c r="FH17" s="128"/>
      <c r="FI17" s="109"/>
      <c r="FJ17" s="129"/>
      <c r="FK17" s="101"/>
      <c r="FL17" s="112"/>
      <c r="FM17" s="1"/>
      <c r="FN17" s="1"/>
      <c r="FO17" s="1"/>
      <c r="FP17" s="97"/>
      <c r="FQ17" s="113"/>
      <c r="FR17" s="113"/>
      <c r="FS17" s="114"/>
      <c r="FT17" s="113"/>
      <c r="FU17" s="97"/>
      <c r="FV17" s="113"/>
      <c r="FW17" s="113"/>
      <c r="FX17" s="114"/>
      <c r="FY17" s="115"/>
      <c r="FZ17" s="116"/>
      <c r="GA17" s="99"/>
      <c r="GB17" s="124"/>
      <c r="GC17" s="101"/>
      <c r="GD17" s="107"/>
      <c r="GE17" s="107"/>
      <c r="GF17" s="107"/>
      <c r="GG17" s="126"/>
      <c r="GH17" s="127"/>
      <c r="GI17" s="128"/>
      <c r="GJ17" s="109"/>
      <c r="GK17" s="129"/>
      <c r="GL17" s="101"/>
      <c r="GM17" s="119"/>
    </row>
    <row r="18" spans="1:195" x14ac:dyDescent="0.35">
      <c r="A18" s="18" t="s">
        <v>11</v>
      </c>
      <c r="B18" s="44">
        <v>34668</v>
      </c>
      <c r="C18" s="113">
        <v>1729928.8964531701</v>
      </c>
      <c r="D18" s="113">
        <v>6448236.0371011999</v>
      </c>
      <c r="E18" s="113">
        <v>365.03</v>
      </c>
      <c r="F18" s="97">
        <v>1729928.2479999999</v>
      </c>
      <c r="G18" s="113">
        <v>6448235.9040000001</v>
      </c>
      <c r="H18" s="115">
        <v>364.54</v>
      </c>
      <c r="I18" s="119">
        <f t="shared" si="0"/>
        <v>-0.64845317020080984</v>
      </c>
      <c r="J18" s="119">
        <f t="shared" si="1"/>
        <v>-0.13310119975358248</v>
      </c>
      <c r="K18" s="119">
        <f t="shared" si="2"/>
        <v>-0.48999999999995225</v>
      </c>
      <c r="L18" s="120">
        <f t="shared" si="13"/>
        <v>191.59939633921317</v>
      </c>
      <c r="M18" s="119">
        <f t="shared" si="14"/>
        <v>0.66197238863816932</v>
      </c>
      <c r="N18" s="19"/>
      <c r="O18" s="89" t="s">
        <v>11</v>
      </c>
      <c r="P18" s="90">
        <v>1729877.693</v>
      </c>
      <c r="Q18" s="90">
        <v>6448222.5880000005</v>
      </c>
      <c r="R18" s="90">
        <v>354.96499999999997</v>
      </c>
      <c r="S18" s="97">
        <f t="shared" ref="S18:S50" si="68">P18-C18</f>
        <v>-51.203453170135617</v>
      </c>
      <c r="T18" s="113">
        <f t="shared" ref="T18:T50" si="69">Q18-D18</f>
        <v>-13.449101199395955</v>
      </c>
      <c r="U18" s="113">
        <f t="shared" ref="U18:U50" si="70">R18-E18</f>
        <v>-10.064999999999998</v>
      </c>
      <c r="V18" s="114">
        <f t="shared" ref="V18" si="71">IF(DEGREES(ATAN2(S18,T18))&lt;0,(DEGREES(ATAN2(S18,T18)))+360,DEGREES(ATAN2(S18,T18)))</f>
        <v>194.71688221469961</v>
      </c>
      <c r="W18" s="115">
        <f t="shared" ref="W18" si="72">SQRT(POWER(S18,2)+POWER(T18,2))</f>
        <v>52.940267657217831</v>
      </c>
      <c r="X18" s="113"/>
      <c r="Y18" s="113"/>
      <c r="Z18" s="113"/>
      <c r="AA18" s="114"/>
      <c r="AB18" s="115"/>
      <c r="AC18" s="93"/>
      <c r="AD18" s="122">
        <v>0.94967157998227791</v>
      </c>
      <c r="AE18" s="123"/>
      <c r="AF18" s="96"/>
      <c r="AG18" s="97"/>
      <c r="AH18" s="113"/>
      <c r="AI18" s="113"/>
      <c r="AJ18" s="114"/>
      <c r="AK18" s="115"/>
      <c r="AL18" s="116"/>
      <c r="AM18" s="99"/>
      <c r="AN18" s="124"/>
      <c r="AO18" s="101"/>
      <c r="AP18" s="89" t="s">
        <v>11</v>
      </c>
      <c r="AQ18" s="1">
        <v>1729877.335</v>
      </c>
      <c r="AR18" s="1">
        <v>6448222.5109999999</v>
      </c>
      <c r="AS18" s="3">
        <v>354.88900000000001</v>
      </c>
      <c r="AT18" s="107">
        <f t="shared" ref="AT18:AV19" si="73">AQ18-C18</f>
        <v>-51.561453170143068</v>
      </c>
      <c r="AU18" s="107">
        <f t="shared" si="73"/>
        <v>-13.526101199910045</v>
      </c>
      <c r="AV18" s="107">
        <f t="shared" si="73"/>
        <v>-10.140999999999963</v>
      </c>
      <c r="AW18" s="126">
        <f t="shared" ref="AW18" si="74">IF(DEGREES(ATAN2(AT18,AU18))&lt;0,(DEGREES(ATAN2(AT18,AU18)))+360,DEGREES(ATAN2(AT18,AU18)))</f>
        <v>194.69917573921458</v>
      </c>
      <c r="AX18" s="127">
        <f t="shared" ref="AX18" si="75">SQRT(POWER(AT18,2)+POWER(AU18,2))</f>
        <v>53.306086581994229</v>
      </c>
      <c r="AY18" s="107">
        <f>AQ18-P18</f>
        <v>-0.35800000000745058</v>
      </c>
      <c r="AZ18" s="107">
        <f t="shared" ref="AZ18" si="76">AR18-Q18</f>
        <v>-7.7000000514090061E-2</v>
      </c>
      <c r="BA18" s="107">
        <f t="shared" ref="BA18" si="77">AS18-R18</f>
        <v>-7.5999999999964984E-2</v>
      </c>
      <c r="BB18" s="126">
        <f t="shared" ref="BB18" si="78">IF(DEGREES(ATAN2(AY18,AZ18))&lt;0,(DEGREES(ATAN2(AY18,AZ18)))+360,DEGREES(ATAN2(AY18,AZ18)))</f>
        <v>192.13846935712019</v>
      </c>
      <c r="BC18" s="127">
        <f t="shared" ref="BC18" si="79">SQRT(POWER(AY18,2)+POWER(AZ18,2))</f>
        <v>0.36618711075692506</v>
      </c>
      <c r="BD18" s="128">
        <v>0.04</v>
      </c>
      <c r="BE18" s="109">
        <f>BC18/0.46</f>
        <v>0.79605893642809789</v>
      </c>
      <c r="BF18" s="129"/>
      <c r="BG18" s="101">
        <v>-13.950974565980111</v>
      </c>
      <c r="BH18" s="112" t="s">
        <v>11</v>
      </c>
      <c r="BI18" s="90">
        <v>1729876.9909999999</v>
      </c>
      <c r="BJ18" s="90">
        <v>6448222.4270000001</v>
      </c>
      <c r="BK18" s="90">
        <v>354.82900000000001</v>
      </c>
      <c r="BL18" s="97">
        <f t="shared" si="18"/>
        <v>-51.905453170184046</v>
      </c>
      <c r="BM18" s="113">
        <f t="shared" si="19"/>
        <v>-13.610101199708879</v>
      </c>
      <c r="BN18" s="113">
        <f t="shared" si="20"/>
        <v>-10.200999999999965</v>
      </c>
      <c r="BO18" s="114">
        <f t="shared" si="21"/>
        <v>194.69272955572259</v>
      </c>
      <c r="BP18" s="113">
        <f t="shared" si="22"/>
        <v>53.660142782781392</v>
      </c>
      <c r="BQ18" s="97">
        <f t="shared" si="23"/>
        <v>-0.70200000004842877</v>
      </c>
      <c r="BR18" s="113">
        <f t="shared" si="24"/>
        <v>-0.16100000031292439</v>
      </c>
      <c r="BS18" s="113">
        <f t="shared" si="25"/>
        <v>-0.13599999999996726</v>
      </c>
      <c r="BT18" s="114">
        <f t="shared" si="4"/>
        <v>192.91710149850877</v>
      </c>
      <c r="BU18" s="115">
        <f t="shared" si="5"/>
        <v>0.72022565919908443</v>
      </c>
      <c r="BV18" s="116">
        <v>0.04</v>
      </c>
      <c r="BW18" s="99">
        <f t="shared" ref="BW18:BW19" si="80">BU18/0.953</f>
        <v>0.75574570744919667</v>
      </c>
      <c r="BX18" s="124"/>
      <c r="BY18" s="96">
        <f t="shared" ref="BY18:BY53" si="81">(BW18/AD18-1)*100</f>
        <v>-20.420309149053416</v>
      </c>
      <c r="BZ18" s="97">
        <f t="shared" si="27"/>
        <v>-0.34400000004097819</v>
      </c>
      <c r="CA18" s="97">
        <f t="shared" si="28"/>
        <v>-8.3999999798834324E-2</v>
      </c>
      <c r="CB18" s="97">
        <f t="shared" si="28"/>
        <v>-6.0000000000002274E-2</v>
      </c>
      <c r="CC18" s="114">
        <f t="shared" ref="CC18:CC19" si="82">IF(DEGREES(ATAN2(BZ18,CA18))&lt;0,(DEGREES(ATAN2(BZ18,CA18)))+360,DEGREES(ATAN2(BZ18,CA18)))</f>
        <v>193.72229709994048</v>
      </c>
      <c r="CD18" s="115">
        <f t="shared" ref="CD18:CD19" si="83">SQRT(POWER(BZ18,2)+POWER(CA18,2))</f>
        <v>0.35410732835455011</v>
      </c>
      <c r="CE18" s="116">
        <v>0.04</v>
      </c>
      <c r="CF18" s="99">
        <f t="shared" ref="CF18:CF19" si="84">CD18/0.49</f>
        <v>0.72266801705010231</v>
      </c>
      <c r="CG18" s="124"/>
      <c r="CH18" s="101">
        <f t="shared" ref="CH18:CH48" si="85">(CF18/BE18-1)*100</f>
        <v>-9.2192821435180825</v>
      </c>
      <c r="CI18" s="89" t="s">
        <v>11</v>
      </c>
      <c r="CJ18" s="1">
        <v>1729876.676</v>
      </c>
      <c r="CK18" s="1">
        <v>6448222.318</v>
      </c>
      <c r="CL18" s="3">
        <v>354.78199999999998</v>
      </c>
      <c r="CM18" s="107">
        <f t="shared" ref="CM18:CM71" si="86">CJ18-C18</f>
        <v>-52.220453170128167</v>
      </c>
      <c r="CN18" s="107">
        <f t="shared" ref="CN18:CN71" si="87">CK18-D18</f>
        <v>-13.719101199880242</v>
      </c>
      <c r="CO18" s="107">
        <f t="shared" ref="CO18:CO71" si="88">CL18-E18</f>
        <v>-10.24799999999999</v>
      </c>
      <c r="CP18" s="126">
        <f t="shared" ref="CP18:CP19" si="89">IF(DEGREES(ATAN2(CM18,CN18))&lt;0,(DEGREES(ATAN2(CM18,CN18)))+360,DEGREES(ATAN2(CM18,CN18)))</f>
        <v>194.71983274769394</v>
      </c>
      <c r="CQ18" s="127">
        <f t="shared" ref="CQ18:CQ19" si="90">SQRT(POWER(CM18,2)+POWER(CN18,2))</f>
        <v>53.992494543465064</v>
      </c>
      <c r="CR18" s="107">
        <f>CJ18-BI18</f>
        <v>-0.31499999994412065</v>
      </c>
      <c r="CS18" s="107">
        <f t="shared" ref="CS18:CS19" si="91">CK18-BJ18</f>
        <v>-0.10900000017136335</v>
      </c>
      <c r="CT18" s="107">
        <f t="shared" ref="CT18:CT19" si="92">CL18-BK18</f>
        <v>-4.7000000000025466E-2</v>
      </c>
      <c r="CU18" s="126">
        <f t="shared" ref="CU18:CU19" si="93">IF(DEGREES(ATAN2(CR18,CS18))&lt;0,(DEGREES(ATAN2(CR18,CS18)))+360,DEGREES(ATAN2(CR18,CS18)))</f>
        <v>199.08724453617504</v>
      </c>
      <c r="CV18" s="127">
        <f t="shared" ref="CV18:CV19" si="94">SQRT(POWER(CR18,2)+POWER(CS18,2))</f>
        <v>0.33332566658172785</v>
      </c>
      <c r="CW18" s="128">
        <v>0.04</v>
      </c>
      <c r="CX18" s="109">
        <f>CV18/0.46</f>
        <v>0.72462101430810399</v>
      </c>
      <c r="CY18" s="129"/>
      <c r="CZ18" s="101">
        <f t="shared" ref="CZ18:CZ31" si="95">(CX18/CF18-1)*100</f>
        <v>0.27024819307401859</v>
      </c>
      <c r="DA18" s="112" t="s">
        <v>11</v>
      </c>
      <c r="DB18" s="1">
        <v>1729876.226</v>
      </c>
      <c r="DC18" s="1">
        <v>6448222.2359999996</v>
      </c>
      <c r="DD18" s="1">
        <v>354.66899999999998</v>
      </c>
      <c r="DE18" s="97">
        <f t="shared" si="32"/>
        <v>-52.670453170081601</v>
      </c>
      <c r="DF18" s="113">
        <f t="shared" si="33"/>
        <v>-13.801101200282574</v>
      </c>
      <c r="DG18" s="113">
        <f t="shared" si="34"/>
        <v>-10.36099999999999</v>
      </c>
      <c r="DH18" s="114">
        <f t="shared" ref="DH18:DH49" si="96">IF(DEGREES(ATAN2(DE18,DF18))&lt;0,(DEGREES(ATAN2(DE18,DF18)))+360,DEGREES(ATAN2(DE18,DF18)))</f>
        <v>194.68296782453143</v>
      </c>
      <c r="DI18" s="113">
        <f t="shared" ref="DI18:DI49" si="97">SQRT(POWER(DE18,2)+POWER(DF18,2))</f>
        <v>54.448572354857937</v>
      </c>
      <c r="DJ18" s="97">
        <f t="shared" ref="DJ18:DJ47" si="98">DB18-BI18</f>
        <v>-0.76499999989755452</v>
      </c>
      <c r="DK18" s="113">
        <f t="shared" ref="DK18:DK49" si="99">DC18-BJ18</f>
        <v>-0.19100000057369471</v>
      </c>
      <c r="DL18" s="113">
        <f t="shared" ref="DL18:DL49" si="100">DD18-BK18</f>
        <v>-0.16000000000002501</v>
      </c>
      <c r="DM18" s="114">
        <f t="shared" ref="DM18:DM49" si="101">IF(DEGREES(ATAN2(DJ18,DK18))&lt;0,(DEGREES(ATAN2(DJ18,DK18)))+360,DEGREES(ATAN2(DJ18,DK18)))</f>
        <v>194.01861946289654</v>
      </c>
      <c r="DN18" s="115">
        <f t="shared" ref="DN18:DN49" si="102">SQRT(POWER(DJ18,2)+POWER(DK18,2))</f>
        <v>0.7884833543343891</v>
      </c>
      <c r="DO18" s="116">
        <v>0.04</v>
      </c>
      <c r="DP18" s="99">
        <f t="shared" ref="DP18:DP53" si="103">DN18/1.085</f>
        <v>0.72671276897178716</v>
      </c>
      <c r="DQ18" s="124"/>
      <c r="DR18" s="96">
        <f t="shared" ref="DR18:DR19" si="104">(DP18/BW18-1)*100</f>
        <v>-3.8416279697309652</v>
      </c>
      <c r="DS18" s="97">
        <f t="shared" ref="DS18:DS19" si="105">DB18-CJ18</f>
        <v>-0.44999999995343387</v>
      </c>
      <c r="DT18" s="97">
        <f t="shared" ref="DT18:DT19" si="106">DC18-CK18</f>
        <v>-8.2000000402331352E-2</v>
      </c>
      <c r="DU18" s="97">
        <f t="shared" ref="DU18:DU19" si="107">DD18-CL18</f>
        <v>-0.11299999999999955</v>
      </c>
      <c r="DV18" s="114">
        <f t="shared" ref="DV18:DV19" si="108">IF(DEGREES(ATAN2(DS18,DT18))&lt;0,(DEGREES(ATAN2(DS18,DT18)))+360,DEGREES(ATAN2(DS18,DT18)))</f>
        <v>190.32725394082004</v>
      </c>
      <c r="DW18" s="115">
        <f t="shared" ref="DW18:DW19" si="109">SQRT(POWER(DS18,2)+POWER(DT18,2))</f>
        <v>0.45741010048322372</v>
      </c>
      <c r="DX18" s="116">
        <v>0.04</v>
      </c>
      <c r="DY18" s="99">
        <f t="shared" ref="DY18:DY71" si="110">DW18/0.625</f>
        <v>0.73185616077315796</v>
      </c>
      <c r="DZ18" s="124"/>
      <c r="EA18" s="101">
        <f t="shared" ref="EA18:EA19" si="111">(DY18/CX18-1)*100</f>
        <v>0.99847317731496243</v>
      </c>
      <c r="EB18" s="112" t="s">
        <v>11</v>
      </c>
      <c r="EC18" s="1">
        <v>1729875.5</v>
      </c>
      <c r="ED18" s="1">
        <v>6448222.0429999996</v>
      </c>
      <c r="EE18" s="1">
        <v>354.47500000000002</v>
      </c>
      <c r="EF18" s="97">
        <f t="shared" si="47"/>
        <v>-53.396453170105815</v>
      </c>
      <c r="EG18" s="113">
        <f t="shared" si="48"/>
        <v>-13.994101200252771</v>
      </c>
      <c r="EH18" s="113">
        <f t="shared" si="49"/>
        <v>-10.55499999999995</v>
      </c>
      <c r="EI18" s="114">
        <f t="shared" ref="EI18:EI81" si="112">IF(DEGREES(ATAN2(EF18,EG18))&lt;0,(DEGREES(ATAN2(EF18,EG18)))+360,DEGREES(ATAN2(EF18,EG18)))</f>
        <v>194.6857472196784</v>
      </c>
      <c r="EJ18" s="113">
        <f t="shared" ref="EJ18:EJ69" si="113">SQRT(POWER(EF18,2)+POWER(EG18,2))</f>
        <v>55.199783328833995</v>
      </c>
      <c r="EK18" s="97">
        <f t="shared" si="52"/>
        <v>-0.72600000002421439</v>
      </c>
      <c r="EL18" s="113">
        <f t="shared" si="53"/>
        <v>-0.19299999997019768</v>
      </c>
      <c r="EM18" s="113">
        <f t="shared" si="54"/>
        <v>-0.19399999999995998</v>
      </c>
      <c r="EN18" s="114">
        <f t="shared" ref="EN18:EN81" si="114">IF(DEGREES(ATAN2(EK18,EL18))&lt;0,(DEGREES(ATAN2(EK18,EL18)))+360,DEGREES(ATAN2(EK18,EL18)))</f>
        <v>194.88719989599062</v>
      </c>
      <c r="EO18" s="115">
        <f t="shared" ref="EO18:EO81" si="115">SQRT(POWER(EK18,2)+POWER(EL18,2))</f>
        <v>0.75121568142821382</v>
      </c>
      <c r="EP18" s="116">
        <v>0.04</v>
      </c>
      <c r="EQ18" s="99">
        <f t="shared" ref="EQ18:EQ53" si="116">EO18/0.92</f>
        <v>0.81653878416110193</v>
      </c>
      <c r="ER18" s="124"/>
      <c r="ES18" s="101">
        <f t="shared" ref="ES18:ES53" si="117">(EQ18/DP18-1)*100</f>
        <v>12.360594037229866</v>
      </c>
      <c r="ET18" s="89" t="s">
        <v>11</v>
      </c>
      <c r="EU18" s="119">
        <v>1729875.145</v>
      </c>
      <c r="EV18" s="119">
        <v>6448221.9620000003</v>
      </c>
      <c r="EW18" s="208">
        <v>354.44299999999998</v>
      </c>
      <c r="EX18" s="107">
        <f t="shared" ref="EX18:EX71" si="118">EU18-C18</f>
        <v>-53.751453170087188</v>
      </c>
      <c r="EY18" s="107">
        <f t="shared" ref="EY18:EY71" si="119">EV18-D18</f>
        <v>-14.075101199559867</v>
      </c>
      <c r="EZ18" s="107">
        <f t="shared" ref="EZ18:EZ71" si="120">EW18-E18</f>
        <v>-10.586999999999989</v>
      </c>
      <c r="FA18" s="126">
        <f t="shared" ref="FA18:FA19" si="121">IF(DEGREES(ATAN2(EX18,EY18))&lt;0,(DEGREES(ATAN2(EX18,EY18)))+360,DEGREES(ATAN2(EX18,EY18)))</f>
        <v>194.67373936992502</v>
      </c>
      <c r="FB18" s="127">
        <f t="shared" ref="FB18:FB19" si="122">SQRT(POWER(EX18,2)+POWER(EY18,2))</f>
        <v>55.563721902640104</v>
      </c>
      <c r="FC18" s="107">
        <f t="shared" ref="FC18:FC71" si="123">EU18-EC18</f>
        <v>-0.35499999998137355</v>
      </c>
      <c r="FD18" s="107">
        <f t="shared" ref="FD18:FD71" si="124">EV18-ED18</f>
        <v>-8.0999999307096004E-2</v>
      </c>
      <c r="FE18" s="107">
        <f t="shared" ref="FE18:FE71" si="125">EW18-EE18</f>
        <v>-3.2000000000039108E-2</v>
      </c>
      <c r="FF18" s="126">
        <f t="shared" ref="FF18:FF19" si="126">IF(DEGREES(ATAN2(FC18,FD18))&lt;0,(DEGREES(ATAN2(FC18,FD18)))+360,DEGREES(ATAN2(FC18,FD18)))</f>
        <v>192.85308767108566</v>
      </c>
      <c r="FG18" s="127">
        <f t="shared" ref="FG18:FG19" si="127">SQRT(POWER(FC18,2)+POWER(FD18,2))</f>
        <v>0.36412360521466441</v>
      </c>
      <c r="FH18" s="128">
        <v>0.04</v>
      </c>
      <c r="FI18" s="109">
        <f t="shared" ref="FI18:FI48" si="128">FG18/0.493</f>
        <v>0.73858743451250386</v>
      </c>
      <c r="FJ18" s="129"/>
      <c r="FK18" s="101">
        <f t="shared" ref="FK18:FK19" si="129">(FI18/EQ18-1)*100</f>
        <v>-9.5465581256723766</v>
      </c>
      <c r="FL18" s="112" t="s">
        <v>11</v>
      </c>
      <c r="FM18" s="1">
        <v>1729874.4680000001</v>
      </c>
      <c r="FN18" s="1">
        <v>6448221.79</v>
      </c>
      <c r="FO18" s="1">
        <v>354.161</v>
      </c>
      <c r="FP18" s="97">
        <f t="shared" si="58"/>
        <v>-54.428453169995919</v>
      </c>
      <c r="FQ18" s="113">
        <f t="shared" si="59"/>
        <v>-14.247101199813187</v>
      </c>
      <c r="FR18" s="113">
        <f t="shared" si="60"/>
        <v>-10.868999999999971</v>
      </c>
      <c r="FS18" s="114">
        <f t="shared" ref="FS18:FS38" si="130">IF(DEGREES(ATAN2(FP18,FQ18))&lt;0,(DEGREES(ATAN2(FP18,FQ18)))+360,DEGREES(ATAN2(FP18,FQ18)))</f>
        <v>194.66854167411131</v>
      </c>
      <c r="FT18" s="113">
        <f t="shared" ref="FT18:FT38" si="131">SQRT(POWER(FP18,2)+POWER(FQ18,2))</f>
        <v>56.262211181895054</v>
      </c>
      <c r="FU18" s="97">
        <f t="shared" si="63"/>
        <v>-1.0319999998901039</v>
      </c>
      <c r="FV18" s="113">
        <f t="shared" si="10"/>
        <v>-0.25299999956041574</v>
      </c>
      <c r="FW18" s="113">
        <f t="shared" si="10"/>
        <v>-0.31400000000002137</v>
      </c>
      <c r="FX18" s="114">
        <f t="shared" ref="FX18:FX38" si="132">IF(DEGREES(ATAN2(FU18,FV18))&lt;0,(DEGREES(ATAN2(FU18,FV18)))+360,DEGREES(ATAN2(FU18,FV18)))</f>
        <v>193.77468041737745</v>
      </c>
      <c r="FY18" s="115">
        <f t="shared" ref="FY18:FY38" si="133">SQRT(POWER(FU18,2)+POWER(FV18,2))</f>
        <v>1.0625596451732697</v>
      </c>
      <c r="FZ18" s="116">
        <v>0.04</v>
      </c>
      <c r="GA18" s="99">
        <f t="shared" ref="GA18:GA53" si="134">FY18/1.183</f>
        <v>0.89819073979143671</v>
      </c>
      <c r="GB18" s="124"/>
      <c r="GC18" s="101">
        <f t="shared" ref="GC18:GC53" si="135">(GA18/EQ18-1)*100</f>
        <v>9.9997645199698226</v>
      </c>
      <c r="GD18" s="107">
        <f t="shared" ref="GD18:GF71" si="136">FM18-EU18</f>
        <v>-0.67699999990873039</v>
      </c>
      <c r="GE18" s="107">
        <f t="shared" si="66"/>
        <v>-0.17200000025331974</v>
      </c>
      <c r="GF18" s="107">
        <f t="shared" si="66"/>
        <v>-0.28199999999998226</v>
      </c>
      <c r="GG18" s="126">
        <f t="shared" ref="GG18:GG19" si="137">IF(DEGREES(ATAN2(GD18,GE18))&lt;0,(DEGREES(ATAN2(GD18,GE18)))+360,DEGREES(ATAN2(GD18,GE18)))</f>
        <v>194.25508047252177</v>
      </c>
      <c r="GH18" s="127">
        <f t="shared" ref="GH18:GH19" si="138">SQRT(POWER(GD18,2)+POWER(GE18,2))</f>
        <v>0.69850769499237653</v>
      </c>
      <c r="GI18" s="128">
        <v>0.04</v>
      </c>
      <c r="GJ18" s="109">
        <f t="shared" ref="GJ18:GJ48" si="139">GH18/0.69</f>
        <v>1.0123299927425748</v>
      </c>
      <c r="GK18" s="129"/>
      <c r="GL18" s="101">
        <f t="shared" ref="GL18:GL48" si="140">(GJ18/FI18-1)*100</f>
        <v>37.062986105463814</v>
      </c>
      <c r="GM18" s="119"/>
    </row>
    <row r="19" spans="1:195" x14ac:dyDescent="0.35">
      <c r="A19" s="18" t="s">
        <v>12</v>
      </c>
      <c r="B19" s="44">
        <v>34668</v>
      </c>
      <c r="C19" s="113">
        <v>1730358.88572387</v>
      </c>
      <c r="D19" s="113">
        <v>6447532.1239619898</v>
      </c>
      <c r="E19" s="113">
        <v>376.62</v>
      </c>
      <c r="F19" s="97">
        <v>1730358.6969999999</v>
      </c>
      <c r="G19" s="113">
        <v>6447532.165</v>
      </c>
      <c r="H19" s="115">
        <v>376.44</v>
      </c>
      <c r="I19" s="119">
        <f t="shared" si="0"/>
        <v>-0.18872387008741498</v>
      </c>
      <c r="J19" s="119">
        <f t="shared" si="1"/>
        <v>4.1038010269403458E-2</v>
      </c>
      <c r="K19" s="119">
        <f t="shared" si="2"/>
        <v>-0.18000000000000682</v>
      </c>
      <c r="L19" s="120">
        <f t="shared" si="13"/>
        <v>167.73201369065859</v>
      </c>
      <c r="M19" s="119">
        <f t="shared" si="14"/>
        <v>0.19313419538663565</v>
      </c>
      <c r="N19" s="19"/>
      <c r="O19" s="89" t="s">
        <v>12</v>
      </c>
      <c r="P19" s="90">
        <v>1730323.19</v>
      </c>
      <c r="Q19" s="90">
        <v>6447525.3300000001</v>
      </c>
      <c r="R19" s="90">
        <v>374.274</v>
      </c>
      <c r="S19" s="97">
        <f t="shared" si="68"/>
        <v>-35.695723870070651</v>
      </c>
      <c r="T19" s="113">
        <f t="shared" si="69"/>
        <v>-6.7939619896933436</v>
      </c>
      <c r="U19" s="113">
        <f t="shared" si="70"/>
        <v>-2.3460000000000036</v>
      </c>
      <c r="V19" s="114">
        <f t="shared" ref="V19:V20" si="141">IF(DEGREES(ATAN2(S19,T19))&lt;0,(DEGREES(ATAN2(S19,T19)))+360,DEGREES(ATAN2(S19,T19)))</f>
        <v>190.77620685482384</v>
      </c>
      <c r="W19" s="115">
        <f t="shared" ref="W19:W20" si="142">SQRT(POWER(S19,2)+POWER(T19,2))</f>
        <v>36.336519125058324</v>
      </c>
      <c r="X19" s="113"/>
      <c r="Y19" s="113"/>
      <c r="Z19" s="113"/>
      <c r="AA19" s="114"/>
      <c r="AB19" s="115"/>
      <c r="AC19" s="93"/>
      <c r="AD19" s="122">
        <v>0.68528174493899041</v>
      </c>
      <c r="AE19" s="123"/>
      <c r="AF19" s="96"/>
      <c r="AG19" s="97"/>
      <c r="AH19" s="113"/>
      <c r="AI19" s="113"/>
      <c r="AJ19" s="114"/>
      <c r="AK19" s="115"/>
      <c r="AL19" s="116"/>
      <c r="AM19" s="99"/>
      <c r="AN19" s="124"/>
      <c r="AO19" s="101"/>
      <c r="AP19" s="89" t="s">
        <v>12</v>
      </c>
      <c r="AQ19" s="1">
        <v>1730322.922</v>
      </c>
      <c r="AR19" s="1">
        <v>6447525.2989999996</v>
      </c>
      <c r="AS19" s="3">
        <v>374.20299999999997</v>
      </c>
      <c r="AT19" s="107">
        <f t="shared" si="73"/>
        <v>-35.963723869994283</v>
      </c>
      <c r="AU19" s="107">
        <f t="shared" si="73"/>
        <v>-6.8249619901180267</v>
      </c>
      <c r="AV19" s="107">
        <f t="shared" si="73"/>
        <v>-2.41700000000003</v>
      </c>
      <c r="AW19" s="126">
        <f t="shared" ref="AW19" si="143">IF(DEGREES(ATAN2(AT19,AU19))&lt;0,(DEGREES(ATAN2(AT19,AU19)))+360,DEGREES(ATAN2(AT19,AU19)))</f>
        <v>190.74544160507625</v>
      </c>
      <c r="AX19" s="127">
        <f t="shared" ref="AX19" si="144">SQRT(POWER(AT19,2)+POWER(AU19,2))</f>
        <v>36.605594391619327</v>
      </c>
      <c r="AY19" s="107">
        <f t="shared" ref="AY19" si="145">AQ19-P19</f>
        <v>-0.26799999992363155</v>
      </c>
      <c r="AZ19" s="107">
        <f t="shared" ref="AZ19" si="146">AR19-Q19</f>
        <v>-3.1000000424683094E-2</v>
      </c>
      <c r="BA19" s="107">
        <f t="shared" ref="BA19" si="147">AS19-R19</f>
        <v>-7.1000000000026375E-2</v>
      </c>
      <c r="BB19" s="126">
        <f t="shared" ref="BB19" si="148">IF(DEGREES(ATAN2(AY19,AZ19))&lt;0,(DEGREES(ATAN2(AY19,AZ19)))+360,DEGREES(ATAN2(AY19,AZ19)))</f>
        <v>186.59817354651722</v>
      </c>
      <c r="BC19" s="127">
        <f t="shared" ref="BC19" si="149">SQRT(POWER(AY19,2)+POWER(AZ19,2))</f>
        <v>0.26978695295621108</v>
      </c>
      <c r="BD19" s="128">
        <v>0.04</v>
      </c>
      <c r="BE19" s="109">
        <f t="shared" ref="BE19" si="150">BC19/0.46</f>
        <v>0.58649337599176321</v>
      </c>
      <c r="BF19" s="129"/>
      <c r="BG19" s="101">
        <v>-8.0763061674627536</v>
      </c>
      <c r="BH19" s="112" t="s">
        <v>12</v>
      </c>
      <c r="BI19" s="90">
        <v>1730322.709</v>
      </c>
      <c r="BJ19" s="90">
        <v>6447525.2400000002</v>
      </c>
      <c r="BK19" s="90">
        <v>374.25799999999998</v>
      </c>
      <c r="BL19" s="97">
        <f t="shared" si="18"/>
        <v>-36.176723869983107</v>
      </c>
      <c r="BM19" s="113">
        <f t="shared" si="19"/>
        <v>-6.883961989544332</v>
      </c>
      <c r="BN19" s="113">
        <f t="shared" si="20"/>
        <v>-2.3620000000000232</v>
      </c>
      <c r="BO19" s="114">
        <f t="shared" si="21"/>
        <v>190.77383985131382</v>
      </c>
      <c r="BP19" s="113">
        <f t="shared" si="22"/>
        <v>36.825864316245131</v>
      </c>
      <c r="BQ19" s="97">
        <f t="shared" si="23"/>
        <v>-0.48099999991245568</v>
      </c>
      <c r="BR19" s="113">
        <f t="shared" si="24"/>
        <v>-8.9999999850988388E-2</v>
      </c>
      <c r="BS19" s="113">
        <f t="shared" si="25"/>
        <v>-1.6000000000019554E-2</v>
      </c>
      <c r="BT19" s="114">
        <f t="shared" si="4"/>
        <v>190.59807763969906</v>
      </c>
      <c r="BU19" s="115">
        <f t="shared" si="5"/>
        <v>0.48934752465804937</v>
      </c>
      <c r="BV19" s="116">
        <v>0.04</v>
      </c>
      <c r="BW19" s="99">
        <f t="shared" si="80"/>
        <v>0.51348113815115359</v>
      </c>
      <c r="BX19" s="124"/>
      <c r="BY19" s="96">
        <f t="shared" si="81"/>
        <v>-25.070069071098921</v>
      </c>
      <c r="BZ19" s="97">
        <f t="shared" si="27"/>
        <v>-0.21299999998882413</v>
      </c>
      <c r="CA19" s="97">
        <f t="shared" si="28"/>
        <v>-5.8999999426305294E-2</v>
      </c>
      <c r="CB19" s="97">
        <f t="shared" si="28"/>
        <v>5.5000000000006821E-2</v>
      </c>
      <c r="CC19" s="114">
        <f t="shared" si="82"/>
        <v>195.48248157149786</v>
      </c>
      <c r="CD19" s="115">
        <f t="shared" si="83"/>
        <v>0.22102036088908891</v>
      </c>
      <c r="CE19" s="116">
        <v>0.04</v>
      </c>
      <c r="CF19" s="99">
        <f t="shared" si="84"/>
        <v>0.45106196099814067</v>
      </c>
      <c r="CG19" s="124"/>
      <c r="CH19" s="101">
        <f t="shared" si="85"/>
        <v>-23.091721157908619</v>
      </c>
      <c r="CI19" s="89" t="s">
        <v>12</v>
      </c>
      <c r="CJ19" s="1">
        <v>1730322.4620000001</v>
      </c>
      <c r="CK19" s="1">
        <v>6447525.1880000001</v>
      </c>
      <c r="CL19" s="3">
        <v>374.23200000000003</v>
      </c>
      <c r="CM19" s="107">
        <f t="shared" si="86"/>
        <v>-36.42372386995703</v>
      </c>
      <c r="CN19" s="107">
        <f t="shared" si="87"/>
        <v>-6.9359619896858931</v>
      </c>
      <c r="CO19" s="107">
        <f t="shared" si="88"/>
        <v>-2.3879999999999768</v>
      </c>
      <c r="CP19" s="126">
        <f t="shared" si="89"/>
        <v>190.78142862629701</v>
      </c>
      <c r="CQ19" s="127">
        <f t="shared" si="90"/>
        <v>37.078231204808638</v>
      </c>
      <c r="CR19" s="107">
        <f t="shared" ref="CR19" si="151">CJ19-BI19</f>
        <v>-0.24699999997392297</v>
      </c>
      <c r="CS19" s="107">
        <f t="shared" si="91"/>
        <v>-5.2000000141561031E-2</v>
      </c>
      <c r="CT19" s="107">
        <f t="shared" si="92"/>
        <v>-2.5999999999953616E-2</v>
      </c>
      <c r="CU19" s="126">
        <f t="shared" si="93"/>
        <v>191.88865807229121</v>
      </c>
      <c r="CV19" s="127">
        <f t="shared" si="94"/>
        <v>0.2524143419099642</v>
      </c>
      <c r="CW19" s="128">
        <v>0.04</v>
      </c>
      <c r="CX19" s="109">
        <f t="shared" ref="CX19" si="152">CV19/0.46</f>
        <v>0.54872683023905255</v>
      </c>
      <c r="CY19" s="129"/>
      <c r="CZ19" s="101">
        <f t="shared" si="95"/>
        <v>21.652206943984464</v>
      </c>
      <c r="DA19" s="112" t="s">
        <v>12</v>
      </c>
      <c r="DB19" s="1">
        <v>1730322.122</v>
      </c>
      <c r="DC19" s="1">
        <v>6447525.1490000002</v>
      </c>
      <c r="DD19" s="1">
        <v>374.16300000000001</v>
      </c>
      <c r="DE19" s="97">
        <f t="shared" si="32"/>
        <v>-36.763723870040849</v>
      </c>
      <c r="DF19" s="113">
        <f t="shared" si="33"/>
        <v>-6.9749619895592332</v>
      </c>
      <c r="DG19" s="113">
        <f t="shared" si="34"/>
        <v>-2.4569999999999936</v>
      </c>
      <c r="DH19" s="114">
        <f t="shared" si="96"/>
        <v>190.74270553131308</v>
      </c>
      <c r="DI19" s="113">
        <f t="shared" si="97"/>
        <v>37.419533502549271</v>
      </c>
      <c r="DJ19" s="97">
        <f t="shared" si="98"/>
        <v>-0.587000000057742</v>
      </c>
      <c r="DK19" s="113">
        <f t="shared" si="99"/>
        <v>-9.1000000014901161E-2</v>
      </c>
      <c r="DL19" s="113">
        <f t="shared" si="100"/>
        <v>-9.4999999999970441E-2</v>
      </c>
      <c r="DM19" s="114">
        <f t="shared" si="101"/>
        <v>188.81216274789574</v>
      </c>
      <c r="DN19" s="115">
        <f t="shared" si="102"/>
        <v>0.59401178445423219</v>
      </c>
      <c r="DO19" s="116">
        <v>0.04</v>
      </c>
      <c r="DP19" s="99">
        <f t="shared" si="103"/>
        <v>0.54747629903615869</v>
      </c>
      <c r="DQ19" s="124"/>
      <c r="DR19" s="96">
        <f t="shared" si="104"/>
        <v>6.6205276804146118</v>
      </c>
      <c r="DS19" s="97">
        <f t="shared" si="105"/>
        <v>-0.34000000008381903</v>
      </c>
      <c r="DT19" s="97">
        <f t="shared" si="106"/>
        <v>-3.899999987334013E-2</v>
      </c>
      <c r="DU19" s="97">
        <f t="shared" si="107"/>
        <v>-6.9000000000016826E-2</v>
      </c>
      <c r="DV19" s="114">
        <f t="shared" si="108"/>
        <v>186.54356407812307</v>
      </c>
      <c r="DW19" s="115">
        <f t="shared" si="109"/>
        <v>0.34222945525935883</v>
      </c>
      <c r="DX19" s="116">
        <v>0.04</v>
      </c>
      <c r="DY19" s="99">
        <f t="shared" si="110"/>
        <v>0.54756712841497412</v>
      </c>
      <c r="DZ19" s="124"/>
      <c r="EA19" s="101">
        <f t="shared" si="111"/>
        <v>-0.21134410788209435</v>
      </c>
      <c r="EB19" s="112" t="s">
        <v>12</v>
      </c>
      <c r="EC19" s="1">
        <v>1730321.622</v>
      </c>
      <c r="ED19" s="1">
        <v>6447525.0990000004</v>
      </c>
      <c r="EE19" s="1">
        <v>374.12900000000002</v>
      </c>
      <c r="EF19" s="97">
        <f t="shared" si="47"/>
        <v>-37.263723870040849</v>
      </c>
      <c r="EG19" s="113">
        <f t="shared" si="48"/>
        <v>-7.0249619893729687</v>
      </c>
      <c r="EH19" s="113">
        <f t="shared" si="49"/>
        <v>-2.4909999999999854</v>
      </c>
      <c r="EI19" s="114">
        <f t="shared" si="112"/>
        <v>190.67610878764322</v>
      </c>
      <c r="EJ19" s="113">
        <f t="shared" si="113"/>
        <v>37.920116133983385</v>
      </c>
      <c r="EK19" s="97">
        <f t="shared" si="52"/>
        <v>-0.5</v>
      </c>
      <c r="EL19" s="113">
        <f t="shared" si="53"/>
        <v>-4.9999999813735485E-2</v>
      </c>
      <c r="EM19" s="113">
        <f t="shared" si="54"/>
        <v>-3.3999999999991815E-2</v>
      </c>
      <c r="EN19" s="114">
        <f t="shared" si="114"/>
        <v>185.71059311636662</v>
      </c>
      <c r="EO19" s="115">
        <f t="shared" si="115"/>
        <v>0.50249378103751052</v>
      </c>
      <c r="EP19" s="116">
        <v>0.04</v>
      </c>
      <c r="EQ19" s="99">
        <f t="shared" si="116"/>
        <v>0.54618889243207658</v>
      </c>
      <c r="ER19" s="124"/>
      <c r="ES19" s="101">
        <f t="shared" si="117"/>
        <v>-0.23515293837351736</v>
      </c>
      <c r="ET19" s="89" t="s">
        <v>12</v>
      </c>
      <c r="EU19" s="119">
        <v>1730321.35</v>
      </c>
      <c r="EV19" s="119">
        <v>6447525.0640000002</v>
      </c>
      <c r="EW19" s="208">
        <v>374.11500000000001</v>
      </c>
      <c r="EX19" s="107">
        <f t="shared" si="118"/>
        <v>-37.53572386992164</v>
      </c>
      <c r="EY19" s="107">
        <f t="shared" si="119"/>
        <v>-7.0599619895219803</v>
      </c>
      <c r="EZ19" s="107">
        <f t="shared" si="120"/>
        <v>-2.5049999999999955</v>
      </c>
      <c r="FA19" s="126">
        <f t="shared" si="121"/>
        <v>190.65211314894981</v>
      </c>
      <c r="FB19" s="127">
        <f t="shared" si="122"/>
        <v>38.193895189316578</v>
      </c>
      <c r="FC19" s="107">
        <f t="shared" si="123"/>
        <v>-0.27199999988079071</v>
      </c>
      <c r="FD19" s="107">
        <f t="shared" si="124"/>
        <v>-3.5000000149011612E-2</v>
      </c>
      <c r="FE19" s="107">
        <f t="shared" si="125"/>
        <v>-1.4000000000010004E-2</v>
      </c>
      <c r="FF19" s="126">
        <f t="shared" si="126"/>
        <v>187.33232720874992</v>
      </c>
      <c r="FG19" s="127">
        <f t="shared" si="127"/>
        <v>0.27424259323741262</v>
      </c>
      <c r="FH19" s="128">
        <v>0.04</v>
      </c>
      <c r="FI19" s="109">
        <f t="shared" si="128"/>
        <v>0.55627300859515749</v>
      </c>
      <c r="FJ19" s="129"/>
      <c r="FK19" s="101">
        <f t="shared" si="129"/>
        <v>1.8462689927981168</v>
      </c>
      <c r="FL19" s="112" t="s">
        <v>12</v>
      </c>
      <c r="FM19" s="1">
        <v>1730320.932</v>
      </c>
      <c r="FN19" s="1">
        <v>6447525.0120000001</v>
      </c>
      <c r="FO19" s="1">
        <v>374.03800000000001</v>
      </c>
      <c r="FP19" s="97">
        <f t="shared" si="58"/>
        <v>-37.953723869984969</v>
      </c>
      <c r="FQ19" s="113">
        <f t="shared" si="59"/>
        <v>-7.1119619896635413</v>
      </c>
      <c r="FR19" s="113">
        <f t="shared" si="60"/>
        <v>-2.5819999999999936</v>
      </c>
      <c r="FS19" s="114">
        <f t="shared" si="130"/>
        <v>190.6132949270752</v>
      </c>
      <c r="FT19" s="113">
        <f t="shared" si="131"/>
        <v>38.614312876723396</v>
      </c>
      <c r="FU19" s="97">
        <f t="shared" si="63"/>
        <v>-0.68999999994412065</v>
      </c>
      <c r="FV19" s="113">
        <f t="shared" si="10"/>
        <v>-8.7000000290572643E-2</v>
      </c>
      <c r="FW19" s="113">
        <f t="shared" si="10"/>
        <v>-9.1000000000008185E-2</v>
      </c>
      <c r="FX19" s="114">
        <f t="shared" si="132"/>
        <v>187.18632804539905</v>
      </c>
      <c r="FY19" s="115">
        <f t="shared" si="133"/>
        <v>0.69546315500783085</v>
      </c>
      <c r="FZ19" s="116">
        <v>0.04</v>
      </c>
      <c r="GA19" s="99">
        <f t="shared" si="134"/>
        <v>0.58788094252563894</v>
      </c>
      <c r="GB19" s="124"/>
      <c r="GC19" s="101">
        <f t="shared" si="135"/>
        <v>7.6332658300529488</v>
      </c>
      <c r="GD19" s="107">
        <f t="shared" si="136"/>
        <v>-0.41800000006332994</v>
      </c>
      <c r="GE19" s="107">
        <f t="shared" si="66"/>
        <v>-5.2000000141561031E-2</v>
      </c>
      <c r="GF19" s="107">
        <f t="shared" si="66"/>
        <v>-7.6999999999998181E-2</v>
      </c>
      <c r="GG19" s="126">
        <f t="shared" si="137"/>
        <v>187.09127327337237</v>
      </c>
      <c r="GH19" s="127">
        <f t="shared" si="138"/>
        <v>0.42122203179281376</v>
      </c>
      <c r="GI19" s="128">
        <v>0.04</v>
      </c>
      <c r="GJ19" s="109">
        <f t="shared" si="139"/>
        <v>0.61046671274320841</v>
      </c>
      <c r="GK19" s="129"/>
      <c r="GL19" s="101">
        <f t="shared" si="140"/>
        <v>9.7422854085469126</v>
      </c>
      <c r="GM19" s="119"/>
    </row>
    <row r="20" spans="1:195" x14ac:dyDescent="0.35">
      <c r="A20" s="18" t="s">
        <v>13</v>
      </c>
      <c r="B20" s="118" t="s">
        <v>73</v>
      </c>
      <c r="C20" s="113">
        <v>1731421.12</v>
      </c>
      <c r="D20" s="113">
        <v>6446727.773</v>
      </c>
      <c r="E20" s="113">
        <v>442.8</v>
      </c>
      <c r="F20" s="97">
        <v>1731421.12</v>
      </c>
      <c r="G20" s="113">
        <v>6446727.773</v>
      </c>
      <c r="H20" s="115">
        <v>442.8</v>
      </c>
      <c r="I20" s="119"/>
      <c r="J20" s="119"/>
      <c r="K20" s="119"/>
      <c r="L20" s="120"/>
      <c r="M20" s="119"/>
      <c r="N20" s="19"/>
      <c r="O20" s="89" t="s">
        <v>13</v>
      </c>
      <c r="P20" s="90">
        <v>1731420.9580000001</v>
      </c>
      <c r="Q20" s="90">
        <v>6446727.7479999997</v>
      </c>
      <c r="R20" s="90">
        <v>442.79599999999999</v>
      </c>
      <c r="S20" s="97">
        <f t="shared" si="68"/>
        <v>-0.16200000001117587</v>
      </c>
      <c r="T20" s="113">
        <f t="shared" si="69"/>
        <v>-2.500000037252903E-2</v>
      </c>
      <c r="U20" s="113">
        <f t="shared" si="70"/>
        <v>-4.0000000000190994E-3</v>
      </c>
      <c r="V20" s="114">
        <f t="shared" si="141"/>
        <v>188.77273742562406</v>
      </c>
      <c r="W20" s="115">
        <f t="shared" si="142"/>
        <v>0.16391766232547192</v>
      </c>
      <c r="X20" s="113"/>
      <c r="Y20" s="113"/>
      <c r="Z20" s="113"/>
      <c r="AA20" s="114"/>
      <c r="AB20" s="115"/>
      <c r="AC20" s="93"/>
      <c r="AD20" s="132"/>
      <c r="AE20" s="123"/>
      <c r="AF20" s="96"/>
      <c r="AG20" s="97"/>
      <c r="AH20" s="113"/>
      <c r="AI20" s="113"/>
      <c r="AJ20" s="114"/>
      <c r="AK20" s="115"/>
      <c r="AL20" s="116"/>
      <c r="AM20" s="99"/>
      <c r="AN20" s="124"/>
      <c r="AO20" s="101"/>
      <c r="AP20" s="89"/>
      <c r="AQ20" s="2"/>
      <c r="AR20" s="2"/>
      <c r="AS20" s="4"/>
      <c r="AT20" s="107"/>
      <c r="AU20" s="107"/>
      <c r="AV20" s="107"/>
      <c r="AW20" s="126"/>
      <c r="AX20" s="127"/>
      <c r="AY20" s="107"/>
      <c r="AZ20" s="107"/>
      <c r="BA20" s="107"/>
      <c r="BB20" s="126"/>
      <c r="BC20" s="127"/>
      <c r="BD20" s="128"/>
      <c r="BE20" s="109"/>
      <c r="BF20" s="129"/>
      <c r="BG20" s="101"/>
      <c r="BH20" s="112" t="s">
        <v>13</v>
      </c>
      <c r="BI20" s="90">
        <v>1731420.9509999999</v>
      </c>
      <c r="BJ20" s="90">
        <v>6446727.7580000004</v>
      </c>
      <c r="BK20" s="90">
        <v>442.80599999999998</v>
      </c>
      <c r="BL20" s="97">
        <f t="shared" si="18"/>
        <v>-0.16900000022724271</v>
      </c>
      <c r="BM20" s="113">
        <f t="shared" si="19"/>
        <v>-1.4999999664723873E-2</v>
      </c>
      <c r="BN20" s="113">
        <f t="shared" si="20"/>
        <v>5.9999999999718057E-3</v>
      </c>
      <c r="BO20" s="114">
        <f t="shared" si="21"/>
        <v>185.07213275295032</v>
      </c>
      <c r="BP20" s="113">
        <f t="shared" si="22"/>
        <v>0.1696643747719295</v>
      </c>
      <c r="BQ20" s="97">
        <f t="shared" si="23"/>
        <v>-7.0000002160668373E-3</v>
      </c>
      <c r="BR20" s="113">
        <f t="shared" si="24"/>
        <v>1.0000000707805157E-2</v>
      </c>
      <c r="BS20" s="113">
        <f t="shared" si="25"/>
        <v>9.9999999999909051E-3</v>
      </c>
      <c r="BT20" s="114">
        <f t="shared" si="4"/>
        <v>124.99201912417914</v>
      </c>
      <c r="BU20" s="115">
        <f t="shared" si="5"/>
        <v>1.2206556319496478E-2</v>
      </c>
      <c r="BV20" s="116">
        <v>0.04</v>
      </c>
      <c r="BW20" s="99"/>
      <c r="BX20" s="124" t="s">
        <v>54</v>
      </c>
      <c r="BY20" s="96"/>
      <c r="BZ20" s="97"/>
      <c r="CA20" s="97"/>
      <c r="CB20" s="97"/>
      <c r="CC20" s="114"/>
      <c r="CD20" s="115"/>
      <c r="CE20" s="116"/>
      <c r="CF20" s="99"/>
      <c r="CG20" s="124"/>
      <c r="CH20" s="101"/>
      <c r="CI20" s="89"/>
      <c r="CJ20" s="2"/>
      <c r="CK20" s="1"/>
      <c r="CL20" s="3"/>
      <c r="CM20" s="107"/>
      <c r="CN20" s="107"/>
      <c r="CO20" s="107"/>
      <c r="CP20" s="126"/>
      <c r="CQ20" s="127"/>
      <c r="CR20" s="107"/>
      <c r="CS20" s="107"/>
      <c r="CT20" s="107"/>
      <c r="CU20" s="126"/>
      <c r="CV20" s="127"/>
      <c r="CW20" s="128"/>
      <c r="CX20" s="109"/>
      <c r="CY20" s="129"/>
      <c r="CZ20" s="101"/>
      <c r="DA20" s="112" t="s">
        <v>13</v>
      </c>
      <c r="DB20" s="1">
        <v>1731420.9439999999</v>
      </c>
      <c r="DC20" s="1">
        <v>6446727.7549999999</v>
      </c>
      <c r="DD20" s="1">
        <v>442.78300000000002</v>
      </c>
      <c r="DE20" s="97">
        <f t="shared" si="32"/>
        <v>-0.1760000002104789</v>
      </c>
      <c r="DF20" s="113">
        <f t="shared" si="33"/>
        <v>-1.8000000156462193E-2</v>
      </c>
      <c r="DG20" s="113">
        <f t="shared" si="34"/>
        <v>-1.6999999999995907E-2</v>
      </c>
      <c r="DH20" s="114">
        <f t="shared" si="96"/>
        <v>185.83949235499034</v>
      </c>
      <c r="DI20" s="113">
        <f t="shared" si="97"/>
        <v>0.17691806035484678</v>
      </c>
      <c r="DJ20" s="97">
        <f t="shared" si="98"/>
        <v>-6.9999999832361937E-3</v>
      </c>
      <c r="DK20" s="113">
        <f t="shared" si="99"/>
        <v>-3.0000004917383194E-3</v>
      </c>
      <c r="DL20" s="113">
        <f t="shared" si="100"/>
        <v>-2.2999999999967713E-2</v>
      </c>
      <c r="DM20" s="114">
        <f t="shared" si="101"/>
        <v>203.19859396370325</v>
      </c>
      <c r="DN20" s="115">
        <f t="shared" si="102"/>
        <v>7.6157732841607663E-3</v>
      </c>
      <c r="DO20" s="116">
        <v>0.04</v>
      </c>
      <c r="DP20" s="99"/>
      <c r="DQ20" s="124" t="s">
        <v>54</v>
      </c>
      <c r="DR20" s="96"/>
      <c r="DS20" s="97"/>
      <c r="DT20" s="97"/>
      <c r="DU20" s="97"/>
      <c r="DV20" s="114"/>
      <c r="DW20" s="115"/>
      <c r="DX20" s="116"/>
      <c r="DY20" s="99"/>
      <c r="DZ20" s="124"/>
      <c r="EA20" s="101"/>
      <c r="EB20" s="112" t="s">
        <v>13</v>
      </c>
      <c r="EC20" s="1">
        <v>1731420.963</v>
      </c>
      <c r="ED20" s="1">
        <v>6446727.7709999997</v>
      </c>
      <c r="EE20" s="1">
        <v>442.73599999999999</v>
      </c>
      <c r="EF20" s="97">
        <f t="shared" si="47"/>
        <v>-0.15700000012293458</v>
      </c>
      <c r="EG20" s="113">
        <f t="shared" si="48"/>
        <v>-2.0000003278255463E-3</v>
      </c>
      <c r="EH20" s="113">
        <f t="shared" si="49"/>
        <v>-6.4000000000021373E-2</v>
      </c>
      <c r="EI20" s="114">
        <f t="shared" si="112"/>
        <v>180.72984318307033</v>
      </c>
      <c r="EJ20" s="113">
        <f t="shared" si="113"/>
        <v>0.15701273846383534</v>
      </c>
      <c r="EK20" s="97">
        <f t="shared" si="52"/>
        <v>1.9000000087544322E-2</v>
      </c>
      <c r="EL20" s="113">
        <f t="shared" si="53"/>
        <v>1.5999999828636646E-2</v>
      </c>
      <c r="EM20" s="113">
        <f t="shared" si="54"/>
        <v>-4.7000000000025466E-2</v>
      </c>
      <c r="EN20" s="114">
        <f t="shared" si="114"/>
        <v>40.100907113790413</v>
      </c>
      <c r="EO20" s="115">
        <f t="shared" si="115"/>
        <v>2.4839484653330812E-2</v>
      </c>
      <c r="EP20" s="116">
        <v>0.04</v>
      </c>
      <c r="EQ20" s="99"/>
      <c r="ER20" s="124" t="s">
        <v>54</v>
      </c>
      <c r="ES20" s="101"/>
      <c r="ET20" s="89"/>
      <c r="EU20" s="119"/>
      <c r="EV20" s="119"/>
      <c r="EW20" s="208"/>
      <c r="EX20" s="107"/>
      <c r="EY20" s="107"/>
      <c r="EZ20" s="107"/>
      <c r="FA20" s="126"/>
      <c r="FB20" s="127"/>
      <c r="FC20" s="107"/>
      <c r="FD20" s="107"/>
      <c r="FE20" s="107"/>
      <c r="FF20" s="126"/>
      <c r="FG20" s="127"/>
      <c r="FH20" s="128"/>
      <c r="FI20" s="109"/>
      <c r="FJ20" s="129"/>
      <c r="FK20" s="101"/>
      <c r="FL20" s="112" t="s">
        <v>13</v>
      </c>
      <c r="FM20" s="1">
        <v>1731420.976</v>
      </c>
      <c r="FN20" s="1">
        <v>6446727.7960000001</v>
      </c>
      <c r="FO20" s="1">
        <v>442.74</v>
      </c>
      <c r="FP20" s="97">
        <f t="shared" si="58"/>
        <v>-0.14400000008754432</v>
      </c>
      <c r="FQ20" s="113">
        <f t="shared" si="59"/>
        <v>2.3000000044703484E-2</v>
      </c>
      <c r="FR20" s="113">
        <f t="shared" si="60"/>
        <v>-6.0000000000002274E-2</v>
      </c>
      <c r="FS20" s="114">
        <f t="shared" si="130"/>
        <v>170.92524196707203</v>
      </c>
      <c r="FT20" s="113">
        <f t="shared" si="131"/>
        <v>0.14582523796404079</v>
      </c>
      <c r="FU20" s="97">
        <f t="shared" si="63"/>
        <v>1.3000000035390258E-2</v>
      </c>
      <c r="FV20" s="113">
        <f t="shared" si="10"/>
        <v>2.500000037252903E-2</v>
      </c>
      <c r="FW20" s="113">
        <f t="shared" si="10"/>
        <v>4.0000000000190994E-3</v>
      </c>
      <c r="FX20" s="114">
        <f t="shared" si="132"/>
        <v>62.525568659344565</v>
      </c>
      <c r="FY20" s="115">
        <f t="shared" si="133"/>
        <v>2.8178005954052149E-2</v>
      </c>
      <c r="FZ20" s="116">
        <v>0.04</v>
      </c>
      <c r="GA20" s="99"/>
      <c r="GB20" s="124" t="s">
        <v>54</v>
      </c>
      <c r="GC20" s="101"/>
      <c r="GD20" s="107"/>
      <c r="GE20" s="107"/>
      <c r="GF20" s="107"/>
      <c r="GG20" s="126"/>
      <c r="GH20" s="127"/>
      <c r="GI20" s="128"/>
      <c r="GJ20" s="109"/>
      <c r="GK20" s="129"/>
      <c r="GL20" s="101"/>
      <c r="GM20" s="119"/>
    </row>
    <row r="21" spans="1:195" x14ac:dyDescent="0.35">
      <c r="A21" s="18" t="s">
        <v>99</v>
      </c>
      <c r="B21" s="44">
        <v>39349</v>
      </c>
      <c r="C21" s="113">
        <v>1729355.07</v>
      </c>
      <c r="D21" s="113">
        <v>6449675.0199999996</v>
      </c>
      <c r="E21" s="113">
        <v>394.94</v>
      </c>
      <c r="F21" s="97">
        <v>1729355.07</v>
      </c>
      <c r="G21" s="113">
        <v>6449675.0199999996</v>
      </c>
      <c r="H21" s="115">
        <v>394.94</v>
      </c>
      <c r="I21" s="119"/>
      <c r="J21" s="119"/>
      <c r="K21" s="119"/>
      <c r="L21" s="120"/>
      <c r="M21" s="119"/>
      <c r="N21" s="19"/>
      <c r="O21" s="89" t="s">
        <v>99</v>
      </c>
      <c r="P21" s="90">
        <v>1729302.4350000001</v>
      </c>
      <c r="Q21" s="90">
        <v>6449661.3300000001</v>
      </c>
      <c r="R21" s="90">
        <v>393.84300000000002</v>
      </c>
      <c r="S21" s="97">
        <f t="shared" si="68"/>
        <v>-52.635000000009313</v>
      </c>
      <c r="T21" s="113">
        <f t="shared" si="69"/>
        <v>-13.689999999478459</v>
      </c>
      <c r="U21" s="113">
        <f t="shared" si="70"/>
        <v>-1.09699999999998</v>
      </c>
      <c r="V21" s="114">
        <f t="shared" ref="V21:V24" si="153">IF(DEGREES(ATAN2(S21,T21))&lt;0,(DEGREES(ATAN2(S21,T21)))+360,DEGREES(ATAN2(S21,T21)))</f>
        <v>194.57921223481256</v>
      </c>
      <c r="W21" s="115">
        <f t="shared" ref="W21:W24" si="154">SQRT(POWER(S21,2)+POWER(T21,2))</f>
        <v>54.386205282099809</v>
      </c>
      <c r="X21" s="113"/>
      <c r="Y21" s="113"/>
      <c r="Z21" s="113"/>
      <c r="AA21" s="114"/>
      <c r="AB21" s="115"/>
      <c r="AC21" s="93"/>
      <c r="AD21" s="122">
        <v>0.87707540172146969</v>
      </c>
      <c r="AE21" s="123"/>
      <c r="AF21" s="96"/>
      <c r="AG21" s="97"/>
      <c r="AH21" s="113"/>
      <c r="AI21" s="113"/>
      <c r="AJ21" s="114"/>
      <c r="AK21" s="115"/>
      <c r="AL21" s="116"/>
      <c r="AM21" s="99"/>
      <c r="AN21" s="124"/>
      <c r="AO21" s="101"/>
      <c r="AP21" s="89"/>
      <c r="AQ21" s="2"/>
      <c r="AR21" s="2"/>
      <c r="AS21" s="4"/>
      <c r="AT21" s="107"/>
      <c r="AU21" s="107"/>
      <c r="AV21" s="107"/>
      <c r="AW21" s="126"/>
      <c r="AX21" s="127"/>
      <c r="AY21" s="107"/>
      <c r="AZ21" s="107"/>
      <c r="BA21" s="107"/>
      <c r="BB21" s="126"/>
      <c r="BC21" s="127"/>
      <c r="BD21" s="128"/>
      <c r="BE21" s="109"/>
      <c r="BF21" s="129"/>
      <c r="BG21" s="101"/>
      <c r="BH21" s="112" t="s">
        <v>99</v>
      </c>
      <c r="BI21" s="90">
        <v>1729301.827</v>
      </c>
      <c r="BJ21" s="90">
        <v>6449661.2000000002</v>
      </c>
      <c r="BK21" s="90">
        <v>393.798</v>
      </c>
      <c r="BL21" s="97">
        <f t="shared" si="18"/>
        <v>-53.243000000016764</v>
      </c>
      <c r="BM21" s="113">
        <f t="shared" si="19"/>
        <v>-13.819999999366701</v>
      </c>
      <c r="BN21" s="113">
        <f t="shared" si="20"/>
        <v>-1.1419999999999959</v>
      </c>
      <c r="BO21" s="114">
        <f t="shared" si="21"/>
        <v>194.55084876439582</v>
      </c>
      <c r="BP21" s="113">
        <f t="shared" si="22"/>
        <v>55.007358134928467</v>
      </c>
      <c r="BQ21" s="97">
        <f t="shared" si="23"/>
        <v>-0.60800000000745058</v>
      </c>
      <c r="BR21" s="113">
        <f t="shared" si="24"/>
        <v>-0.12999999988824129</v>
      </c>
      <c r="BS21" s="113">
        <f t="shared" si="25"/>
        <v>-4.5000000000015916E-2</v>
      </c>
      <c r="BT21" s="114">
        <f t="shared" si="4"/>
        <v>192.06901194181094</v>
      </c>
      <c r="BU21" s="115">
        <f t="shared" si="5"/>
        <v>0.62174271204414022</v>
      </c>
      <c r="BV21" s="116">
        <v>0.04</v>
      </c>
      <c r="BW21" s="99">
        <f t="shared" ref="BW21:BW31" si="155">BU21/0.953</f>
        <v>0.6524057838868208</v>
      </c>
      <c r="BX21" s="124"/>
      <c r="BY21" s="96">
        <f t="shared" si="81"/>
        <v>-25.615770023156635</v>
      </c>
      <c r="BZ21" s="97"/>
      <c r="CA21" s="97"/>
      <c r="CB21" s="97"/>
      <c r="CC21" s="114"/>
      <c r="CD21" s="115"/>
      <c r="CE21" s="116"/>
      <c r="CF21" s="99"/>
      <c r="CG21" s="124"/>
      <c r="CH21" s="101"/>
      <c r="CI21" s="89"/>
      <c r="CJ21" s="2"/>
      <c r="CK21" s="1"/>
      <c r="CL21" s="3"/>
      <c r="CM21" s="107"/>
      <c r="CN21" s="107"/>
      <c r="CO21" s="107"/>
      <c r="CP21" s="126"/>
      <c r="CQ21" s="127"/>
      <c r="CR21" s="107"/>
      <c r="CS21" s="107"/>
      <c r="CT21" s="107"/>
      <c r="CU21" s="126"/>
      <c r="CV21" s="127"/>
      <c r="CW21" s="128"/>
      <c r="CX21" s="109"/>
      <c r="CY21" s="129"/>
      <c r="CZ21" s="101"/>
      <c r="DA21" s="112" t="s">
        <v>99</v>
      </c>
      <c r="DB21" s="1">
        <v>1729301.1259999999</v>
      </c>
      <c r="DC21" s="1">
        <v>6449661.0619999999</v>
      </c>
      <c r="DD21" s="1">
        <v>393.726</v>
      </c>
      <c r="DE21" s="97">
        <f t="shared" si="32"/>
        <v>-53.94400000013411</v>
      </c>
      <c r="DF21" s="113">
        <f t="shared" si="33"/>
        <v>-13.957999999634922</v>
      </c>
      <c r="DG21" s="113">
        <f t="shared" si="34"/>
        <v>-1.2139999999999986</v>
      </c>
      <c r="DH21" s="114">
        <f t="shared" si="96"/>
        <v>194.50710105280149</v>
      </c>
      <c r="DI21" s="113">
        <f t="shared" si="97"/>
        <v>55.720560837129746</v>
      </c>
      <c r="DJ21" s="97">
        <f t="shared" si="98"/>
        <v>-0.70100000011734664</v>
      </c>
      <c r="DK21" s="113">
        <f t="shared" si="99"/>
        <v>-0.1380000002682209</v>
      </c>
      <c r="DL21" s="113">
        <f t="shared" si="100"/>
        <v>-7.2000000000002728E-2</v>
      </c>
      <c r="DM21" s="114">
        <f t="shared" si="101"/>
        <v>191.13692901835626</v>
      </c>
      <c r="DN21" s="115">
        <f t="shared" si="102"/>
        <v>0.71445433740621167</v>
      </c>
      <c r="DO21" s="116">
        <v>0.04</v>
      </c>
      <c r="DP21" s="99">
        <f t="shared" si="103"/>
        <v>0.6584832602822227</v>
      </c>
      <c r="DQ21" s="124"/>
      <c r="DR21" s="96">
        <f t="shared" ref="DR21:DR31" si="156">(DP21/BW21-1)*100</f>
        <v>0.9315485155870773</v>
      </c>
      <c r="DS21" s="97"/>
      <c r="DT21" s="97"/>
      <c r="DU21" s="97"/>
      <c r="DV21" s="114"/>
      <c r="DW21" s="115"/>
      <c r="DX21" s="116"/>
      <c r="DY21" s="99"/>
      <c r="DZ21" s="124"/>
      <c r="EA21" s="101"/>
      <c r="EB21" s="112" t="s">
        <v>99</v>
      </c>
      <c r="EC21" s="1">
        <v>1729300.4909999999</v>
      </c>
      <c r="ED21" s="1">
        <v>6449660.9299999997</v>
      </c>
      <c r="EE21" s="1">
        <v>393.74599999999998</v>
      </c>
      <c r="EF21" s="97">
        <f t="shared" si="47"/>
        <v>-54.579000000143424</v>
      </c>
      <c r="EG21" s="113">
        <f t="shared" si="48"/>
        <v>-14.089999999850988</v>
      </c>
      <c r="EH21" s="113">
        <f t="shared" si="49"/>
        <v>-1.1940000000000168</v>
      </c>
      <c r="EI21" s="114">
        <f t="shared" si="112"/>
        <v>194.475310384387</v>
      </c>
      <c r="EJ21" s="113">
        <f t="shared" si="113"/>
        <v>56.368389554886669</v>
      </c>
      <c r="EK21" s="97">
        <f t="shared" si="52"/>
        <v>-0.63500000000931323</v>
      </c>
      <c r="EL21" s="113">
        <f t="shared" si="53"/>
        <v>-0.13200000021606684</v>
      </c>
      <c r="EM21" s="113">
        <f t="shared" si="54"/>
        <v>1.999999999998181E-2</v>
      </c>
      <c r="EN21" s="114">
        <f t="shared" si="114"/>
        <v>191.74306439515263</v>
      </c>
      <c r="EO21" s="115">
        <f t="shared" si="115"/>
        <v>0.6485745909830799</v>
      </c>
      <c r="EP21" s="116">
        <v>0.04</v>
      </c>
      <c r="EQ21" s="99">
        <f t="shared" si="116"/>
        <v>0.70497238150334773</v>
      </c>
      <c r="ER21" s="124"/>
      <c r="ES21" s="101">
        <f t="shared" si="117"/>
        <v>7.060030835286546</v>
      </c>
      <c r="ET21" s="89"/>
      <c r="EU21" s="119"/>
      <c r="EV21" s="119"/>
      <c r="EW21" s="208"/>
      <c r="EX21" s="107"/>
      <c r="EY21" s="107"/>
      <c r="EZ21" s="107"/>
      <c r="FA21" s="126"/>
      <c r="FB21" s="127"/>
      <c r="FC21" s="107"/>
      <c r="FD21" s="107"/>
      <c r="FE21" s="107"/>
      <c r="FF21" s="126"/>
      <c r="FG21" s="127"/>
      <c r="FH21" s="128"/>
      <c r="FI21" s="109"/>
      <c r="FJ21" s="129"/>
      <c r="FK21" s="101"/>
      <c r="FL21" s="112" t="s">
        <v>99</v>
      </c>
      <c r="FM21" s="1">
        <v>1729299.64</v>
      </c>
      <c r="FN21" s="1">
        <v>6449660.7290000003</v>
      </c>
      <c r="FO21" s="1">
        <v>393.637</v>
      </c>
      <c r="FP21" s="97">
        <f t="shared" si="58"/>
        <v>-55.430000000167638</v>
      </c>
      <c r="FQ21" s="113">
        <f t="shared" si="59"/>
        <v>-14.290999999269843</v>
      </c>
      <c r="FR21" s="113">
        <f t="shared" si="60"/>
        <v>-1.3029999999999973</v>
      </c>
      <c r="FS21" s="114">
        <f t="shared" si="130"/>
        <v>194.45719458418708</v>
      </c>
      <c r="FT21" s="113">
        <f t="shared" si="131"/>
        <v>57.242620319109392</v>
      </c>
      <c r="FU21" s="97">
        <f t="shared" si="63"/>
        <v>-0.85100000002421439</v>
      </c>
      <c r="FV21" s="113">
        <f t="shared" si="10"/>
        <v>-0.20099999941885471</v>
      </c>
      <c r="FW21" s="113">
        <f t="shared" si="10"/>
        <v>-0.10899999999998045</v>
      </c>
      <c r="FX21" s="114">
        <f t="shared" si="132"/>
        <v>193.28929500406386</v>
      </c>
      <c r="FY21" s="115">
        <f t="shared" si="133"/>
        <v>0.87441523306012481</v>
      </c>
      <c r="FZ21" s="116">
        <v>0.04</v>
      </c>
      <c r="GA21" s="99">
        <f t="shared" si="134"/>
        <v>0.73915066192740897</v>
      </c>
      <c r="GB21" s="124"/>
      <c r="GC21" s="101">
        <f t="shared" si="135"/>
        <v>4.8481729668864881</v>
      </c>
      <c r="GD21" s="107"/>
      <c r="GE21" s="107"/>
      <c r="GF21" s="107"/>
      <c r="GG21" s="126"/>
      <c r="GH21" s="127"/>
      <c r="GI21" s="128"/>
      <c r="GJ21" s="109"/>
      <c r="GK21" s="129"/>
      <c r="GL21" s="101"/>
      <c r="GM21" s="119"/>
    </row>
    <row r="22" spans="1:195" x14ac:dyDescent="0.35">
      <c r="A22" s="18" t="s">
        <v>14</v>
      </c>
      <c r="B22" s="44">
        <v>35501</v>
      </c>
      <c r="C22" s="113">
        <v>1729830.35452333</v>
      </c>
      <c r="D22" s="113">
        <v>6447759.9594259895</v>
      </c>
      <c r="E22" s="113">
        <v>335.92</v>
      </c>
      <c r="F22" s="97">
        <v>1729829.834</v>
      </c>
      <c r="G22" s="113">
        <v>6447759.8150000004</v>
      </c>
      <c r="H22" s="115">
        <v>335.74</v>
      </c>
      <c r="I22" s="119">
        <f t="shared" si="0"/>
        <v>-0.5205233299639076</v>
      </c>
      <c r="J22" s="119">
        <f t="shared" si="1"/>
        <v>-0.14442598912864923</v>
      </c>
      <c r="K22" s="119">
        <f t="shared" si="2"/>
        <v>-0.18000000000000682</v>
      </c>
      <c r="L22" s="120">
        <f t="shared" si="13"/>
        <v>195.50736863320026</v>
      </c>
      <c r="M22" s="119">
        <f t="shared" si="14"/>
        <v>0.54018830362430448</v>
      </c>
      <c r="N22" s="19"/>
      <c r="O22" s="89" t="s">
        <v>14</v>
      </c>
      <c r="P22" s="90">
        <v>1729775.537</v>
      </c>
      <c r="Q22" s="90">
        <v>6447745.6229999997</v>
      </c>
      <c r="R22" s="90">
        <v>333.351</v>
      </c>
      <c r="S22" s="97">
        <f t="shared" si="68"/>
        <v>-54.817523329984397</v>
      </c>
      <c r="T22" s="113">
        <f t="shared" si="69"/>
        <v>-14.336425989866257</v>
      </c>
      <c r="U22" s="113">
        <f t="shared" si="70"/>
        <v>-2.5690000000000168</v>
      </c>
      <c r="V22" s="114">
        <f t="shared" si="153"/>
        <v>194.65629647603546</v>
      </c>
      <c r="W22" s="115">
        <f t="shared" si="154"/>
        <v>56.661221079291046</v>
      </c>
      <c r="X22" s="113"/>
      <c r="Y22" s="113"/>
      <c r="Z22" s="113"/>
      <c r="AA22" s="114"/>
      <c r="AB22" s="115"/>
      <c r="AC22" s="93"/>
      <c r="AD22" s="122">
        <v>1.0334892179534734</v>
      </c>
      <c r="AE22" s="123"/>
      <c r="AF22" s="96"/>
      <c r="AG22" s="97"/>
      <c r="AH22" s="113"/>
      <c r="AI22" s="113"/>
      <c r="AJ22" s="114"/>
      <c r="AK22" s="115"/>
      <c r="AL22" s="116"/>
      <c r="AM22" s="99"/>
      <c r="AN22" s="124"/>
      <c r="AO22" s="101"/>
      <c r="AP22" s="89" t="s">
        <v>14</v>
      </c>
      <c r="AQ22" s="1">
        <v>1729775.165</v>
      </c>
      <c r="AR22" s="1">
        <v>6447745.5240000002</v>
      </c>
      <c r="AS22" s="3">
        <v>333.30200000000002</v>
      </c>
      <c r="AT22" s="107">
        <f>AQ22-C22</f>
        <v>-55.18952332995832</v>
      </c>
      <c r="AU22" s="107">
        <f>AR22-D22</f>
        <v>-14.435425989329815</v>
      </c>
      <c r="AV22" s="107">
        <f>AS22-E22</f>
        <v>-2.617999999999995</v>
      </c>
      <c r="AW22" s="126">
        <f t="shared" ref="AW22" si="157">IF(DEGREES(ATAN2(AT22,AU22))&lt;0,(DEGREES(ATAN2(AT22,AU22)))+360,DEGREES(ATAN2(AT22,AU22)))</f>
        <v>194.65795889484201</v>
      </c>
      <c r="AX22" s="127">
        <f t="shared" ref="AX22" si="158">SQRT(POWER(AT22,2)+POWER(AU22,2))</f>
        <v>57.046165593152992</v>
      </c>
      <c r="AY22" s="107">
        <f t="shared" ref="AY22" si="159">AQ22-P22</f>
        <v>-0.37199999997392297</v>
      </c>
      <c r="AZ22" s="107">
        <f t="shared" ref="AZ22" si="160">AR22-Q22</f>
        <v>-9.8999999463558197E-2</v>
      </c>
      <c r="BA22" s="107">
        <f t="shared" ref="BA22" si="161">AS22-R22</f>
        <v>-4.8999999999978172E-2</v>
      </c>
      <c r="BB22" s="126">
        <f t="shared" ref="BB22" si="162">IF(DEGREES(ATAN2(AY22,AZ22))&lt;0,(DEGREES(ATAN2(AY22,AZ22)))+360,DEGREES(ATAN2(AY22,AZ22)))</f>
        <v>194.90265416287079</v>
      </c>
      <c r="BC22" s="127">
        <f t="shared" ref="BC22" si="163">SQRT(POWER(AY22,2)+POWER(AZ22,2))</f>
        <v>0.38494804827974283</v>
      </c>
      <c r="BD22" s="128">
        <v>0.04</v>
      </c>
      <c r="BE22" s="109">
        <f t="shared" ref="BE22" si="164">BC22/0.46</f>
        <v>0.83684358321683217</v>
      </c>
      <c r="BF22" s="129"/>
      <c r="BG22" s="101">
        <v>-16.639634872291399</v>
      </c>
      <c r="BH22" s="112" t="s">
        <v>14</v>
      </c>
      <c r="BI22" s="90">
        <v>1729774.804</v>
      </c>
      <c r="BJ22" s="90">
        <v>6447745.4560000002</v>
      </c>
      <c r="BK22" s="90">
        <v>333.22899999999998</v>
      </c>
      <c r="BL22" s="97">
        <f t="shared" si="18"/>
        <v>-55.550523329991847</v>
      </c>
      <c r="BM22" s="113">
        <f t="shared" si="19"/>
        <v>-14.503425989300013</v>
      </c>
      <c r="BN22" s="113">
        <f t="shared" si="20"/>
        <v>-2.6910000000000309</v>
      </c>
      <c r="BO22" s="114">
        <f t="shared" si="21"/>
        <v>194.63244739545092</v>
      </c>
      <c r="BP22" s="113">
        <f t="shared" si="22"/>
        <v>57.412629339397718</v>
      </c>
      <c r="BQ22" s="97">
        <f t="shared" si="23"/>
        <v>-0.73300000000745058</v>
      </c>
      <c r="BR22" s="113">
        <f t="shared" si="24"/>
        <v>-0.16699999943375587</v>
      </c>
      <c r="BS22" s="113">
        <f t="shared" si="25"/>
        <v>-0.1220000000000141</v>
      </c>
      <c r="BT22" s="114">
        <f t="shared" si="4"/>
        <v>192.83466882758921</v>
      </c>
      <c r="BU22" s="115">
        <f t="shared" si="5"/>
        <v>0.75178321331471409</v>
      </c>
      <c r="BV22" s="116">
        <v>0.04</v>
      </c>
      <c r="BW22" s="99">
        <f t="shared" si="155"/>
        <v>0.78885961523054993</v>
      </c>
      <c r="BX22" s="124"/>
      <c r="BY22" s="96">
        <f t="shared" si="81"/>
        <v>-23.670261718582964</v>
      </c>
      <c r="BZ22" s="97">
        <f t="shared" si="27"/>
        <v>-0.36100000003352761</v>
      </c>
      <c r="CA22" s="97">
        <f t="shared" si="28"/>
        <v>-6.7999999970197678E-2</v>
      </c>
      <c r="CB22" s="97">
        <f t="shared" si="28"/>
        <v>-7.3000000000035925E-2</v>
      </c>
      <c r="CC22" s="114">
        <f t="shared" ref="CC22" si="165">IF(DEGREES(ATAN2(BZ22,CA22))&lt;0,(DEGREES(ATAN2(BZ22,CA22)))+360,DEGREES(ATAN2(BZ22,CA22)))</f>
        <v>190.66756142961691</v>
      </c>
      <c r="CD22" s="115">
        <f t="shared" ref="CD22" si="166">SQRT(POWER(BZ22,2)+POWER(CA22,2))</f>
        <v>0.36734860830028171</v>
      </c>
      <c r="CE22" s="116">
        <v>0.04</v>
      </c>
      <c r="CF22" s="99">
        <f>CD22/0.49</f>
        <v>0.74969103734751374</v>
      </c>
      <c r="CG22" s="124"/>
      <c r="CH22" s="101">
        <f t="shared" si="85"/>
        <v>-10.41443677375209</v>
      </c>
      <c r="CI22" s="89" t="s">
        <v>14</v>
      </c>
      <c r="CJ22" s="1">
        <v>1729774.466</v>
      </c>
      <c r="CK22" s="1">
        <v>6447745.3660000004</v>
      </c>
      <c r="CL22" s="3">
        <v>333.22</v>
      </c>
      <c r="CM22" s="107">
        <f t="shared" si="86"/>
        <v>-55.888523329980671</v>
      </c>
      <c r="CN22" s="107">
        <f t="shared" si="87"/>
        <v>-14.593425989151001</v>
      </c>
      <c r="CO22" s="107">
        <f t="shared" si="88"/>
        <v>-2.6999999999999886</v>
      </c>
      <c r="CP22" s="126">
        <f t="shared" ref="CP22" si="167">IF(DEGREES(ATAN2(CM22,CN22))&lt;0,(DEGREES(ATAN2(CM22,CN22)))+360,DEGREES(ATAN2(CM22,CN22)))</f>
        <v>194.63412999331413</v>
      </c>
      <c r="CQ22" s="127">
        <f t="shared" ref="CQ22" si="168">SQRT(POWER(CM22,2)+POWER(CN22,2))</f>
        <v>57.762402322848565</v>
      </c>
      <c r="CR22" s="107">
        <f t="shared" ref="CR22" si="169">CJ22-BI22</f>
        <v>-0.33799999998882413</v>
      </c>
      <c r="CS22" s="107">
        <f t="shared" ref="CS22" si="170">CK22-BJ22</f>
        <v>-8.9999999850988388E-2</v>
      </c>
      <c r="CT22" s="107">
        <f t="shared" ref="CT22" si="171">CL22-BK22</f>
        <v>-8.9999999999577085E-3</v>
      </c>
      <c r="CU22" s="126">
        <f t="shared" ref="CU22" si="172">IF(DEGREES(ATAN2(CR22,CS22))&lt;0,(DEGREES(ATAN2(CR22,CS22)))+360,DEGREES(ATAN2(CR22,CS22)))</f>
        <v>194.91031373810716</v>
      </c>
      <c r="CV22" s="127">
        <f t="shared" ref="CV22" si="173">SQRT(POWER(CR22,2)+POWER(CS22,2))</f>
        <v>0.34977707181235168</v>
      </c>
      <c r="CW22" s="128">
        <v>0.04</v>
      </c>
      <c r="CX22" s="109">
        <f t="shared" ref="CX22" si="174">CV22/0.46</f>
        <v>0.76038493872250357</v>
      </c>
      <c r="CY22" s="129"/>
      <c r="CZ22" s="101">
        <f t="shared" si="95"/>
        <v>1.4264411393827059</v>
      </c>
      <c r="DA22" s="112" t="s">
        <v>14</v>
      </c>
      <c r="DB22" s="1">
        <v>1729773.973</v>
      </c>
      <c r="DC22" s="1">
        <v>6447745.2620000001</v>
      </c>
      <c r="DD22" s="1">
        <v>333.15300000000002</v>
      </c>
      <c r="DE22" s="97">
        <f t="shared" si="32"/>
        <v>-56.381523329997435</v>
      </c>
      <c r="DF22" s="113">
        <f t="shared" si="33"/>
        <v>-14.697425989434123</v>
      </c>
      <c r="DG22" s="113">
        <f t="shared" si="34"/>
        <v>-2.7669999999999959</v>
      </c>
      <c r="DH22" s="114">
        <f t="shared" si="96"/>
        <v>194.61060007076642</v>
      </c>
      <c r="DI22" s="113">
        <f t="shared" si="97"/>
        <v>58.265688906301783</v>
      </c>
      <c r="DJ22" s="97">
        <f t="shared" si="98"/>
        <v>-0.83100000000558794</v>
      </c>
      <c r="DK22" s="113">
        <f t="shared" si="99"/>
        <v>-0.19400000013411045</v>
      </c>
      <c r="DL22" s="113">
        <f t="shared" si="100"/>
        <v>-7.5999999999964984E-2</v>
      </c>
      <c r="DM22" s="114">
        <f t="shared" si="101"/>
        <v>193.14056093870244</v>
      </c>
      <c r="DN22" s="115">
        <f t="shared" si="102"/>
        <v>0.85334459631576853</v>
      </c>
      <c r="DO22" s="116">
        <v>0.04</v>
      </c>
      <c r="DP22" s="99">
        <f t="shared" si="103"/>
        <v>0.78649271549840416</v>
      </c>
      <c r="DQ22" s="124"/>
      <c r="DR22" s="96">
        <f t="shared" si="156"/>
        <v>-0.30004067725712957</v>
      </c>
      <c r="DS22" s="97">
        <f t="shared" ref="DS22" si="175">DB22-CJ22</f>
        <v>-0.49300000001676381</v>
      </c>
      <c r="DT22" s="97">
        <f t="shared" ref="DT22" si="176">DC22-CK22</f>
        <v>-0.10400000028312206</v>
      </c>
      <c r="DU22" s="97">
        <f t="shared" ref="DU22" si="177">DD22-CL22</f>
        <v>-6.7000000000007276E-2</v>
      </c>
      <c r="DV22" s="114">
        <f t="shared" ref="DV22" si="178">IF(DEGREES(ATAN2(DS22,DT22))&lt;0,(DEGREES(ATAN2(DS22,DT22)))+360,DEGREES(ATAN2(DS22,DT22)))</f>
        <v>191.91208473998748</v>
      </c>
      <c r="DW22" s="115">
        <f t="shared" ref="DW22" si="179">SQRT(POWER(DS22,2)+POWER(DT22,2))</f>
        <v>0.50385017621850492</v>
      </c>
      <c r="DX22" s="116">
        <v>0.04</v>
      </c>
      <c r="DY22" s="99">
        <f t="shared" si="110"/>
        <v>0.80616028194960787</v>
      </c>
      <c r="DZ22" s="124"/>
      <c r="EA22" s="101">
        <f t="shared" ref="EA22" si="180">(DY22/CX22-1)*100</f>
        <v>6.0200223460514346</v>
      </c>
      <c r="EB22" s="112" t="s">
        <v>14</v>
      </c>
      <c r="EC22" s="1">
        <v>1729773.246</v>
      </c>
      <c r="ED22" s="1">
        <v>6447745.0880000005</v>
      </c>
      <c r="EE22" s="1">
        <v>333.08100000000002</v>
      </c>
      <c r="EF22" s="97">
        <f t="shared" si="47"/>
        <v>-57.108523329952732</v>
      </c>
      <c r="EG22" s="113">
        <f t="shared" si="48"/>
        <v>-14.871425989083946</v>
      </c>
      <c r="EH22" s="113">
        <f t="shared" si="49"/>
        <v>-2.8389999999999986</v>
      </c>
      <c r="EI22" s="114">
        <f t="shared" si="112"/>
        <v>194.59602560404915</v>
      </c>
      <c r="EJ22" s="113">
        <f t="shared" si="113"/>
        <v>59.013072686283309</v>
      </c>
      <c r="EK22" s="97">
        <f t="shared" si="52"/>
        <v>-0.72699999995529652</v>
      </c>
      <c r="EL22" s="113">
        <f t="shared" si="53"/>
        <v>-0.17399999964982271</v>
      </c>
      <c r="EM22" s="113">
        <f t="shared" si="54"/>
        <v>-7.2000000000002728E-2</v>
      </c>
      <c r="EN22" s="114">
        <f t="shared" si="114"/>
        <v>193.45995879975371</v>
      </c>
      <c r="EO22" s="115">
        <f t="shared" si="115"/>
        <v>0.74753260785944275</v>
      </c>
      <c r="EP22" s="116">
        <v>0.04</v>
      </c>
      <c r="EQ22" s="99">
        <f t="shared" si="116"/>
        <v>0.81253544332548122</v>
      </c>
      <c r="ER22" s="124"/>
      <c r="ES22" s="101">
        <f t="shared" si="117"/>
        <v>3.3112484469196568</v>
      </c>
      <c r="ET22" s="89" t="s">
        <v>14</v>
      </c>
      <c r="EU22" s="119">
        <v>1729772.8559999999</v>
      </c>
      <c r="EV22" s="119">
        <v>6447745.0180000002</v>
      </c>
      <c r="EW22" s="208">
        <v>333.02499999999998</v>
      </c>
      <c r="EX22" s="107">
        <f t="shared" si="118"/>
        <v>-57.498523330083117</v>
      </c>
      <c r="EY22" s="107">
        <f t="shared" si="119"/>
        <v>-14.941425989381969</v>
      </c>
      <c r="EZ22" s="107">
        <f t="shared" si="120"/>
        <v>-2.8950000000000387</v>
      </c>
      <c r="FA22" s="126">
        <f t="shared" ref="FA22" si="181">IF(DEGREES(ATAN2(EX22,EY22))&lt;0,(DEGREES(ATAN2(EX22,EY22)))+360,DEGREES(ATAN2(EX22,EY22)))</f>
        <v>194.5665714989708</v>
      </c>
      <c r="FB22" s="127">
        <f t="shared" ref="FB22" si="182">SQRT(POWER(EX22,2)+POWER(EY22,2))</f>
        <v>59.408134087314103</v>
      </c>
      <c r="FC22" s="107">
        <f t="shared" si="123"/>
        <v>-0.39000000013038516</v>
      </c>
      <c r="FD22" s="107">
        <f t="shared" si="124"/>
        <v>-7.0000000298023224E-2</v>
      </c>
      <c r="FE22" s="107">
        <f t="shared" si="125"/>
        <v>-5.6000000000040018E-2</v>
      </c>
      <c r="FF22" s="126">
        <f t="shared" ref="FF22" si="183">IF(DEGREES(ATAN2(FC22,FD22))&lt;0,(DEGREES(ATAN2(FC22,FD22)))+360,DEGREES(ATAN2(FC22,FD22)))</f>
        <v>190.1755108821292</v>
      </c>
      <c r="FG22" s="127">
        <f t="shared" ref="FG22" si="184">SQRT(POWER(FC22,2)+POWER(FD22,2))</f>
        <v>0.39623225530416334</v>
      </c>
      <c r="FH22" s="128">
        <v>0.04</v>
      </c>
      <c r="FI22" s="109">
        <f t="shared" si="128"/>
        <v>0.80371654219911426</v>
      </c>
      <c r="FJ22" s="129"/>
      <c r="FK22" s="101">
        <f t="shared" ref="FK22" si="185">(FI22/EQ22-1)*100</f>
        <v>-1.0853558695573473</v>
      </c>
      <c r="FL22" s="112" t="s">
        <v>14</v>
      </c>
      <c r="FM22" s="1">
        <v>1729772.247</v>
      </c>
      <c r="FN22" s="1">
        <v>6447744.8590000002</v>
      </c>
      <c r="FO22" s="1">
        <v>332.95499999999998</v>
      </c>
      <c r="FP22" s="97">
        <f t="shared" si="58"/>
        <v>-58.10752333002165</v>
      </c>
      <c r="FQ22" s="113">
        <f t="shared" si="59"/>
        <v>-15.100425989367068</v>
      </c>
      <c r="FR22" s="113">
        <f t="shared" si="60"/>
        <v>-2.9650000000000318</v>
      </c>
      <c r="FS22" s="114">
        <f t="shared" si="130"/>
        <v>194.56726123556444</v>
      </c>
      <c r="FT22" s="113">
        <f t="shared" si="131"/>
        <v>60.037547689836259</v>
      </c>
      <c r="FU22" s="97">
        <f t="shared" si="63"/>
        <v>-0.99900000006891787</v>
      </c>
      <c r="FV22" s="113">
        <f t="shared" si="10"/>
        <v>-0.22900000028312206</v>
      </c>
      <c r="FW22" s="113">
        <f t="shared" si="10"/>
        <v>-0.1260000000000332</v>
      </c>
      <c r="FX22" s="114">
        <f t="shared" si="132"/>
        <v>192.91081435123098</v>
      </c>
      <c r="FY22" s="115">
        <f t="shared" si="133"/>
        <v>1.0249107279501799</v>
      </c>
      <c r="FZ22" s="116">
        <v>0.04</v>
      </c>
      <c r="GA22" s="99">
        <f t="shared" si="134"/>
        <v>0.8663657886307522</v>
      </c>
      <c r="GB22" s="124"/>
      <c r="GC22" s="101">
        <f t="shared" si="135"/>
        <v>6.624984269604095</v>
      </c>
      <c r="GD22" s="107">
        <f t="shared" si="136"/>
        <v>-0.60899999993853271</v>
      </c>
      <c r="GE22" s="107">
        <f t="shared" si="66"/>
        <v>-0.15899999998509884</v>
      </c>
      <c r="GF22" s="107">
        <f t="shared" si="66"/>
        <v>-6.9999999999993179E-2</v>
      </c>
      <c r="GG22" s="126">
        <f t="shared" ref="GG22" si="186">IF(DEGREES(ATAN2(GD22,GE22))&lt;0,(DEGREES(ATAN2(GD22,GE22)))+360,DEGREES(ATAN2(GD22,GE22)))</f>
        <v>194.63236301595248</v>
      </c>
      <c r="GH22" s="127">
        <f t="shared" ref="GH22" si="187">SQRT(POWER(GD22,2)+POWER(GE22,2))</f>
        <v>0.62941401312680856</v>
      </c>
      <c r="GI22" s="128">
        <v>0.04</v>
      </c>
      <c r="GJ22" s="109">
        <f t="shared" si="139"/>
        <v>0.912194221922911</v>
      </c>
      <c r="GK22" s="129"/>
      <c r="GL22" s="101">
        <f t="shared" si="140"/>
        <v>13.497007219358981</v>
      </c>
      <c r="GM22" s="119"/>
    </row>
    <row r="23" spans="1:195" x14ac:dyDescent="0.35">
      <c r="A23" s="18" t="s">
        <v>15</v>
      </c>
      <c r="B23" s="44">
        <v>35811</v>
      </c>
      <c r="C23" s="113">
        <v>1728085.0007754201</v>
      </c>
      <c r="D23" s="113">
        <v>6448248.1819813298</v>
      </c>
      <c r="E23" s="113">
        <v>181.98</v>
      </c>
      <c r="F23" s="97">
        <v>1728084.7080000001</v>
      </c>
      <c r="G23" s="113">
        <v>6448247.5350000001</v>
      </c>
      <c r="H23" s="115">
        <v>182.03</v>
      </c>
      <c r="I23" s="119">
        <f t="shared" si="0"/>
        <v>-0.29277542000636458</v>
      </c>
      <c r="J23" s="119">
        <f t="shared" si="1"/>
        <v>-0.64698132965713739</v>
      </c>
      <c r="K23" s="119">
        <f t="shared" si="2"/>
        <v>5.0000000000011369E-2</v>
      </c>
      <c r="L23" s="120">
        <f t="shared" si="13"/>
        <v>245.65204496111136</v>
      </c>
      <c r="M23" s="119">
        <f t="shared" si="14"/>
        <v>0.71014244168675111</v>
      </c>
      <c r="N23" s="19"/>
      <c r="O23" s="89" t="s">
        <v>15</v>
      </c>
      <c r="P23" s="90">
        <v>1728066.443</v>
      </c>
      <c r="Q23" s="90">
        <v>6448224.4780000001</v>
      </c>
      <c r="R23" s="90">
        <v>184.74799999999999</v>
      </c>
      <c r="S23" s="97">
        <f t="shared" si="68"/>
        <v>-18.55777542013675</v>
      </c>
      <c r="T23" s="113">
        <f t="shared" si="69"/>
        <v>-23.70398132968694</v>
      </c>
      <c r="U23" s="113">
        <f t="shared" si="70"/>
        <v>2.7680000000000007</v>
      </c>
      <c r="V23" s="114">
        <f t="shared" si="153"/>
        <v>231.94271532030055</v>
      </c>
      <c r="W23" s="115">
        <f t="shared" si="154"/>
        <v>30.104314631334471</v>
      </c>
      <c r="X23" s="113"/>
      <c r="Y23" s="113"/>
      <c r="Z23" s="113"/>
      <c r="AA23" s="114"/>
      <c r="AB23" s="115"/>
      <c r="AC23" s="93"/>
      <c r="AD23" s="122">
        <v>0.38631149919917895</v>
      </c>
      <c r="AE23" s="123"/>
      <c r="AF23" s="96"/>
      <c r="AG23" s="97"/>
      <c r="AH23" s="113"/>
      <c r="AI23" s="113"/>
      <c r="AJ23" s="114"/>
      <c r="AK23" s="115"/>
      <c r="AL23" s="116"/>
      <c r="AM23" s="99"/>
      <c r="AN23" s="124"/>
      <c r="AO23" s="101"/>
      <c r="AP23" s="89"/>
      <c r="AQ23" s="2"/>
      <c r="AR23" s="2"/>
      <c r="AS23" s="4"/>
      <c r="AT23" s="107"/>
      <c r="AU23" s="107"/>
      <c r="AV23" s="107"/>
      <c r="AW23" s="126"/>
      <c r="AX23" s="127"/>
      <c r="AY23" s="107"/>
      <c r="AZ23" s="107"/>
      <c r="BA23" s="107"/>
      <c r="BB23" s="126"/>
      <c r="BC23" s="127"/>
      <c r="BD23" s="128"/>
      <c r="BE23" s="109"/>
      <c r="BF23" s="129"/>
      <c r="BG23" s="101"/>
      <c r="BH23" s="112" t="s">
        <v>15</v>
      </c>
      <c r="BI23" s="90">
        <v>1728066.2339999999</v>
      </c>
      <c r="BJ23" s="90">
        <v>6448224.2510000002</v>
      </c>
      <c r="BK23" s="90">
        <v>184.81700000000001</v>
      </c>
      <c r="BL23" s="97">
        <f t="shared" si="18"/>
        <v>-18.766775420168415</v>
      </c>
      <c r="BM23" s="113">
        <f t="shared" si="19"/>
        <v>-23.930981329642236</v>
      </c>
      <c r="BN23" s="113">
        <f t="shared" si="20"/>
        <v>2.8370000000000175</v>
      </c>
      <c r="BO23" s="114">
        <f t="shared" si="21"/>
        <v>231.89630959927527</v>
      </c>
      <c r="BP23" s="113">
        <f t="shared" si="22"/>
        <v>30.411901076235313</v>
      </c>
      <c r="BQ23" s="97">
        <f t="shared" si="23"/>
        <v>-0.20900000003166497</v>
      </c>
      <c r="BR23" s="113">
        <f t="shared" si="24"/>
        <v>-0.22699999995529652</v>
      </c>
      <c r="BS23" s="113">
        <f t="shared" si="25"/>
        <v>6.9000000000016826E-2</v>
      </c>
      <c r="BT23" s="114">
        <f t="shared" si="4"/>
        <v>227.3640795759714</v>
      </c>
      <c r="BU23" s="115">
        <f t="shared" si="5"/>
        <v>0.30856117706694824</v>
      </c>
      <c r="BV23" s="116">
        <v>0.04</v>
      </c>
      <c r="BW23" s="99">
        <f t="shared" si="155"/>
        <v>0.3237787797134819</v>
      </c>
      <c r="BX23" s="124"/>
      <c r="BY23" s="96">
        <f t="shared" si="81"/>
        <v>-16.187123504044521</v>
      </c>
      <c r="BZ23" s="97"/>
      <c r="CA23" s="97"/>
      <c r="CB23" s="97"/>
      <c r="CC23" s="114"/>
      <c r="CD23" s="115"/>
      <c r="CE23" s="116"/>
      <c r="CF23" s="99"/>
      <c r="CG23" s="124"/>
      <c r="CH23" s="101"/>
      <c r="CI23" s="89"/>
      <c r="CJ23" s="2"/>
      <c r="CK23" s="1"/>
      <c r="CL23" s="3"/>
      <c r="CM23" s="107"/>
      <c r="CN23" s="107"/>
      <c r="CO23" s="107"/>
      <c r="CP23" s="126"/>
      <c r="CQ23" s="127"/>
      <c r="CR23" s="107"/>
      <c r="CS23" s="107"/>
      <c r="CT23" s="107"/>
      <c r="CU23" s="126"/>
      <c r="CV23" s="127"/>
      <c r="CW23" s="128"/>
      <c r="CX23" s="109"/>
      <c r="CY23" s="129"/>
      <c r="CZ23" s="101"/>
      <c r="DA23" s="112" t="s">
        <v>15</v>
      </c>
      <c r="DB23" s="1">
        <v>1728066.0919999999</v>
      </c>
      <c r="DC23" s="1">
        <v>6448224.0159999998</v>
      </c>
      <c r="DD23" s="1">
        <v>184.85499999999999</v>
      </c>
      <c r="DE23" s="97">
        <f t="shared" si="32"/>
        <v>-18.908775420160964</v>
      </c>
      <c r="DF23" s="113">
        <f t="shared" si="33"/>
        <v>-24.165981329977512</v>
      </c>
      <c r="DG23" s="113">
        <f t="shared" si="34"/>
        <v>2.875</v>
      </c>
      <c r="DH23" s="114">
        <f t="shared" si="96"/>
        <v>231.95844484770819</v>
      </c>
      <c r="DI23" s="113">
        <f t="shared" si="97"/>
        <v>30.684465801621922</v>
      </c>
      <c r="DJ23" s="97">
        <f t="shared" si="98"/>
        <v>-0.14199999999254942</v>
      </c>
      <c r="DK23" s="113">
        <f t="shared" si="99"/>
        <v>-0.23500000033527613</v>
      </c>
      <c r="DL23" s="113">
        <f t="shared" si="100"/>
        <v>3.7999999999982492E-2</v>
      </c>
      <c r="DM23" s="114">
        <f t="shared" si="101"/>
        <v>238.85730661213171</v>
      </c>
      <c r="DN23" s="115">
        <f t="shared" si="102"/>
        <v>0.2745705740888193</v>
      </c>
      <c r="DO23" s="116">
        <v>0.04</v>
      </c>
      <c r="DP23" s="99">
        <f t="shared" si="103"/>
        <v>0.25306043694822056</v>
      </c>
      <c r="DQ23" s="124"/>
      <c r="DR23" s="96">
        <f t="shared" si="156"/>
        <v>-21.841561954072898</v>
      </c>
      <c r="DS23" s="97"/>
      <c r="DT23" s="97"/>
      <c r="DU23" s="97"/>
      <c r="DV23" s="114"/>
      <c r="DW23" s="115"/>
      <c r="DX23" s="116"/>
      <c r="DY23" s="99"/>
      <c r="DZ23" s="124"/>
      <c r="EA23" s="101"/>
      <c r="EB23" s="112" t="s">
        <v>15</v>
      </c>
      <c r="EC23" s="1">
        <v>1728065.912</v>
      </c>
      <c r="ED23" s="1">
        <v>6448223.8130000001</v>
      </c>
      <c r="EE23" s="1">
        <v>184.85</v>
      </c>
      <c r="EF23" s="97">
        <f t="shared" si="47"/>
        <v>-19.088775420095772</v>
      </c>
      <c r="EG23" s="113">
        <f t="shared" si="48"/>
        <v>-24.368981329724193</v>
      </c>
      <c r="EH23" s="113">
        <f t="shared" si="49"/>
        <v>2.8700000000000045</v>
      </c>
      <c r="EI23" s="114">
        <f t="shared" si="112"/>
        <v>231.9275969055935</v>
      </c>
      <c r="EJ23" s="113">
        <f t="shared" si="113"/>
        <v>30.955267695293781</v>
      </c>
      <c r="EK23" s="97">
        <f t="shared" si="52"/>
        <v>-0.17999999993480742</v>
      </c>
      <c r="EL23" s="113">
        <f t="shared" si="53"/>
        <v>-0.20299999974668026</v>
      </c>
      <c r="EM23" s="113">
        <f t="shared" si="54"/>
        <v>-4.9999999999954525E-3</v>
      </c>
      <c r="EN23" s="114">
        <f t="shared" si="114"/>
        <v>228.43661154228892</v>
      </c>
      <c r="EO23" s="115">
        <f t="shared" si="115"/>
        <v>0.27130978580523568</v>
      </c>
      <c r="EP23" s="116">
        <v>0.04</v>
      </c>
      <c r="EQ23" s="99">
        <f t="shared" si="116"/>
        <v>0.29490194109264745</v>
      </c>
      <c r="ER23" s="124"/>
      <c r="ES23" s="101">
        <f t="shared" si="117"/>
        <v>16.534194222144727</v>
      </c>
      <c r="ET23" s="89"/>
      <c r="EU23" s="119"/>
      <c r="EV23" s="119"/>
      <c r="EW23" s="208"/>
      <c r="EX23" s="107"/>
      <c r="EY23" s="107"/>
      <c r="EZ23" s="107"/>
      <c r="FA23" s="126"/>
      <c r="FB23" s="127"/>
      <c r="FC23" s="107"/>
      <c r="FD23" s="107"/>
      <c r="FE23" s="107"/>
      <c r="FF23" s="126"/>
      <c r="FG23" s="127"/>
      <c r="FH23" s="128"/>
      <c r="FI23" s="109"/>
      <c r="FJ23" s="129"/>
      <c r="FK23" s="101"/>
      <c r="FL23" s="112" t="s">
        <v>15</v>
      </c>
      <c r="FM23" s="1">
        <v>1728065.7220000001</v>
      </c>
      <c r="FN23" s="1">
        <v>6448223.5010000002</v>
      </c>
      <c r="FO23" s="1">
        <v>184.857</v>
      </c>
      <c r="FP23" s="97">
        <f t="shared" si="58"/>
        <v>-19.278775420039892</v>
      </c>
      <c r="FQ23" s="113">
        <f t="shared" si="59"/>
        <v>-24.680981329642236</v>
      </c>
      <c r="FR23" s="113">
        <f t="shared" si="60"/>
        <v>2.8770000000000095</v>
      </c>
      <c r="FS23" s="114">
        <f t="shared" si="130"/>
        <v>232.00594037554569</v>
      </c>
      <c r="FT23" s="113">
        <f t="shared" si="131"/>
        <v>31.318078183223232</v>
      </c>
      <c r="FU23" s="97">
        <f t="shared" si="63"/>
        <v>-0.18999999994412065</v>
      </c>
      <c r="FV23" s="113">
        <f t="shared" si="10"/>
        <v>-0.31199999991804361</v>
      </c>
      <c r="FW23" s="113">
        <f t="shared" si="10"/>
        <v>7.0000000000050022E-3</v>
      </c>
      <c r="FX23" s="114">
        <f t="shared" si="132"/>
        <v>238.65965691365369</v>
      </c>
      <c r="FY23" s="115">
        <f t="shared" si="133"/>
        <v>0.36529987671449476</v>
      </c>
      <c r="FZ23" s="116">
        <v>0.04</v>
      </c>
      <c r="GA23" s="99">
        <f t="shared" si="134"/>
        <v>0.30879110457691866</v>
      </c>
      <c r="GB23" s="124"/>
      <c r="GC23" s="101">
        <f t="shared" si="135"/>
        <v>4.7097565491804438</v>
      </c>
      <c r="GD23" s="107"/>
      <c r="GE23" s="107"/>
      <c r="GF23" s="107"/>
      <c r="GG23" s="126"/>
      <c r="GH23" s="127"/>
      <c r="GI23" s="128"/>
      <c r="GJ23" s="109"/>
      <c r="GK23" s="129"/>
      <c r="GL23" s="101"/>
      <c r="GM23" s="119"/>
    </row>
    <row r="24" spans="1:195" x14ac:dyDescent="0.35">
      <c r="A24" s="18" t="s">
        <v>16</v>
      </c>
      <c r="B24" s="44">
        <v>37337</v>
      </c>
      <c r="C24" s="113">
        <v>1729617.01001406</v>
      </c>
      <c r="D24" s="113">
        <v>6447306.5411419598</v>
      </c>
      <c r="E24" s="113">
        <v>305.42</v>
      </c>
      <c r="F24" s="97">
        <v>1729616.7339999999</v>
      </c>
      <c r="G24" s="113">
        <v>6447306.5219999999</v>
      </c>
      <c r="H24" s="115">
        <v>305.25</v>
      </c>
      <c r="I24" s="119">
        <f t="shared" si="0"/>
        <v>-0.27601406001485884</v>
      </c>
      <c r="J24" s="119">
        <f t="shared" si="1"/>
        <v>-1.9141959957778454E-2</v>
      </c>
      <c r="K24" s="119">
        <f t="shared" si="2"/>
        <v>-0.17000000000001592</v>
      </c>
      <c r="L24" s="120">
        <f t="shared" si="13"/>
        <v>183.96719012363081</v>
      </c>
      <c r="M24" s="119">
        <f t="shared" si="14"/>
        <v>0.27667702462783444</v>
      </c>
      <c r="N24" s="19"/>
      <c r="O24" s="89" t="s">
        <v>16</v>
      </c>
      <c r="P24" s="90">
        <v>1729575.395</v>
      </c>
      <c r="Q24" s="90">
        <v>6447291.574</v>
      </c>
      <c r="R24" s="90">
        <v>303.67200000000003</v>
      </c>
      <c r="S24" s="97">
        <f t="shared" si="68"/>
        <v>-41.615014059934765</v>
      </c>
      <c r="T24" s="113">
        <f t="shared" si="69"/>
        <v>-14.967141959816217</v>
      </c>
      <c r="U24" s="113">
        <f t="shared" si="70"/>
        <v>-1.7479999999999905</v>
      </c>
      <c r="V24" s="114">
        <f t="shared" si="153"/>
        <v>199.78148996877957</v>
      </c>
      <c r="W24" s="115">
        <f t="shared" si="154"/>
        <v>44.22470727606752</v>
      </c>
      <c r="X24" s="113"/>
      <c r="Y24" s="113"/>
      <c r="Z24" s="113"/>
      <c r="AA24" s="114"/>
      <c r="AB24" s="115"/>
      <c r="AC24" s="93"/>
      <c r="AD24" s="122">
        <v>0.82417628956976119</v>
      </c>
      <c r="AE24" s="123"/>
      <c r="AF24" s="96"/>
      <c r="AG24" s="97"/>
      <c r="AH24" s="113"/>
      <c r="AI24" s="113"/>
      <c r="AJ24" s="114"/>
      <c r="AK24" s="115"/>
      <c r="AL24" s="116"/>
      <c r="AM24" s="99"/>
      <c r="AN24" s="124"/>
      <c r="AO24" s="101"/>
      <c r="AP24" s="89"/>
      <c r="AQ24" s="2"/>
      <c r="AR24" s="2"/>
      <c r="AS24" s="4"/>
      <c r="AT24" s="107"/>
      <c r="AU24" s="107"/>
      <c r="AV24" s="107"/>
      <c r="AW24" s="126"/>
      <c r="AX24" s="127"/>
      <c r="AY24" s="107"/>
      <c r="AZ24" s="107"/>
      <c r="BA24" s="107"/>
      <c r="BB24" s="126"/>
      <c r="BC24" s="127"/>
      <c r="BD24" s="128"/>
      <c r="BE24" s="109"/>
      <c r="BF24" s="129"/>
      <c r="BG24" s="132"/>
      <c r="BH24" s="112" t="s">
        <v>16</v>
      </c>
      <c r="BI24" s="90">
        <v>1729574.8030000001</v>
      </c>
      <c r="BJ24" s="90">
        <v>6447291.3820000002</v>
      </c>
      <c r="BK24" s="90">
        <v>303.64400000000001</v>
      </c>
      <c r="BL24" s="97">
        <f t="shared" si="18"/>
        <v>-42.207014059880748</v>
      </c>
      <c r="BM24" s="113">
        <f t="shared" si="19"/>
        <v>-15.159141959622502</v>
      </c>
      <c r="BN24" s="113">
        <f t="shared" si="20"/>
        <v>-1.7760000000000105</v>
      </c>
      <c r="BO24" s="114">
        <f t="shared" si="21"/>
        <v>199.75634343544627</v>
      </c>
      <c r="BP24" s="113">
        <f t="shared" si="22"/>
        <v>44.846757082346087</v>
      </c>
      <c r="BQ24" s="97">
        <f t="shared" si="23"/>
        <v>-0.59199999994598329</v>
      </c>
      <c r="BR24" s="113">
        <f t="shared" si="24"/>
        <v>-0.1919999998062849</v>
      </c>
      <c r="BS24" s="113">
        <f t="shared" si="25"/>
        <v>-2.8000000000020009E-2</v>
      </c>
      <c r="BT24" s="114">
        <f t="shared" si="4"/>
        <v>197.96913972472717</v>
      </c>
      <c r="BU24" s="115">
        <f t="shared" si="5"/>
        <v>0.62235681072971127</v>
      </c>
      <c r="BV24" s="116">
        <v>0.04</v>
      </c>
      <c r="BW24" s="99">
        <f t="shared" si="155"/>
        <v>0.65305016865657006</v>
      </c>
      <c r="BX24" s="124"/>
      <c r="BY24" s="96">
        <f t="shared" si="81"/>
        <v>-20.763290946227396</v>
      </c>
      <c r="BZ24" s="97"/>
      <c r="CA24" s="97"/>
      <c r="CB24" s="97"/>
      <c r="CC24" s="114"/>
      <c r="CD24" s="115"/>
      <c r="CE24" s="116"/>
      <c r="CF24" s="99"/>
      <c r="CG24" s="124"/>
      <c r="CH24" s="101"/>
      <c r="CI24" s="89"/>
      <c r="CJ24" s="2"/>
      <c r="CK24" s="1"/>
      <c r="CL24" s="3"/>
      <c r="CM24" s="107"/>
      <c r="CN24" s="107"/>
      <c r="CO24" s="107"/>
      <c r="CP24" s="126"/>
      <c r="CQ24" s="127"/>
      <c r="CR24" s="107"/>
      <c r="CS24" s="107"/>
      <c r="CT24" s="107"/>
      <c r="CU24" s="126"/>
      <c r="CV24" s="127"/>
      <c r="CW24" s="128"/>
      <c r="CX24" s="109"/>
      <c r="CY24" s="129"/>
      <c r="CZ24" s="101"/>
      <c r="DA24" s="112" t="s">
        <v>16</v>
      </c>
      <c r="DB24" s="1">
        <v>1729574.1470000001</v>
      </c>
      <c r="DC24" s="1">
        <v>6447291.1720000003</v>
      </c>
      <c r="DD24" s="1">
        <v>303.59199999999998</v>
      </c>
      <c r="DE24" s="97">
        <f t="shared" si="32"/>
        <v>-42.86301405983977</v>
      </c>
      <c r="DF24" s="113">
        <f t="shared" si="33"/>
        <v>-15.369141959585249</v>
      </c>
      <c r="DG24" s="113">
        <f t="shared" si="34"/>
        <v>-1.8280000000000314</v>
      </c>
      <c r="DH24" s="114">
        <f t="shared" si="96"/>
        <v>199.7260156840301</v>
      </c>
      <c r="DI24" s="113">
        <f t="shared" si="97"/>
        <v>45.535134773797537</v>
      </c>
      <c r="DJ24" s="97">
        <f t="shared" si="98"/>
        <v>-0.65599999995902181</v>
      </c>
      <c r="DK24" s="113">
        <f t="shared" si="99"/>
        <v>-0.2099999999627471</v>
      </c>
      <c r="DL24" s="113">
        <f t="shared" si="100"/>
        <v>-5.2000000000020918E-2</v>
      </c>
      <c r="DM24" s="114">
        <f t="shared" si="101"/>
        <v>197.75100965182625</v>
      </c>
      <c r="DN24" s="115">
        <f t="shared" si="102"/>
        <v>0.68879314741843245</v>
      </c>
      <c r="DO24" s="116">
        <v>0.04</v>
      </c>
      <c r="DP24" s="99">
        <f t="shared" si="103"/>
        <v>0.63483239393403912</v>
      </c>
      <c r="DQ24" s="124"/>
      <c r="DR24" s="96">
        <f t="shared" si="156"/>
        <v>-2.7896439809529272</v>
      </c>
      <c r="DS24" s="97"/>
      <c r="DT24" s="97"/>
      <c r="DU24" s="97"/>
      <c r="DV24" s="114"/>
      <c r="DW24" s="115"/>
      <c r="DX24" s="116"/>
      <c r="DY24" s="99"/>
      <c r="DZ24" s="124"/>
      <c r="EA24" s="101"/>
      <c r="EB24" s="112" t="s">
        <v>16</v>
      </c>
      <c r="EC24" s="1">
        <v>1729573.517</v>
      </c>
      <c r="ED24" s="1">
        <v>6447290.9780000001</v>
      </c>
      <c r="EE24" s="1">
        <v>303.58600000000001</v>
      </c>
      <c r="EF24" s="97">
        <f t="shared" si="47"/>
        <v>-43.493014059960842</v>
      </c>
      <c r="EG24" s="113">
        <f t="shared" si="48"/>
        <v>-15.56314195971936</v>
      </c>
      <c r="EH24" s="113">
        <f t="shared" si="49"/>
        <v>-1.8340000000000032</v>
      </c>
      <c r="EI24" s="114">
        <f t="shared" si="112"/>
        <v>199.68877608226069</v>
      </c>
      <c r="EJ24" s="113">
        <f t="shared" si="113"/>
        <v>46.193653889666798</v>
      </c>
      <c r="EK24" s="97">
        <f t="shared" si="52"/>
        <v>-0.63000000012107193</v>
      </c>
      <c r="EL24" s="113">
        <f t="shared" si="53"/>
        <v>-0.19400000013411045</v>
      </c>
      <c r="EM24" s="113">
        <f t="shared" si="54"/>
        <v>-5.9999999999718057E-3</v>
      </c>
      <c r="EN24" s="114">
        <f t="shared" si="114"/>
        <v>197.11550965489246</v>
      </c>
      <c r="EO24" s="115">
        <f t="shared" si="115"/>
        <v>0.65919344672454494</v>
      </c>
      <c r="EP24" s="116">
        <v>0.04</v>
      </c>
      <c r="EQ24" s="99">
        <f t="shared" si="116"/>
        <v>0.71651461600494015</v>
      </c>
      <c r="ER24" s="124"/>
      <c r="ES24" s="101">
        <f t="shared" si="117"/>
        <v>12.866738189700522</v>
      </c>
      <c r="ET24" s="89"/>
      <c r="EU24" s="119"/>
      <c r="EV24" s="119"/>
      <c r="EW24" s="208"/>
      <c r="EX24" s="107"/>
      <c r="EY24" s="107"/>
      <c r="EZ24" s="107"/>
      <c r="FA24" s="126"/>
      <c r="FB24" s="127"/>
      <c r="FC24" s="107"/>
      <c r="FD24" s="107"/>
      <c r="FE24" s="107"/>
      <c r="FF24" s="126"/>
      <c r="FG24" s="127"/>
      <c r="FH24" s="128"/>
      <c r="FI24" s="109"/>
      <c r="FJ24" s="129"/>
      <c r="FK24" s="101"/>
      <c r="FL24" s="112" t="s">
        <v>16</v>
      </c>
      <c r="FM24" s="1">
        <v>1729572.7120000001</v>
      </c>
      <c r="FN24" s="1">
        <v>6447290.7290000003</v>
      </c>
      <c r="FO24" s="1">
        <v>303.54399999999998</v>
      </c>
      <c r="FP24" s="97">
        <f t="shared" si="58"/>
        <v>-44.29801405989565</v>
      </c>
      <c r="FQ24" s="113">
        <f t="shared" si="59"/>
        <v>-15.812141959555447</v>
      </c>
      <c r="FR24" s="113">
        <f t="shared" si="60"/>
        <v>-1.8760000000000332</v>
      </c>
      <c r="FS24" s="114">
        <f t="shared" si="130"/>
        <v>199.64398435905798</v>
      </c>
      <c r="FT24" s="113">
        <f t="shared" si="131"/>
        <v>47.035495989729355</v>
      </c>
      <c r="FU24" s="97">
        <f t="shared" si="63"/>
        <v>-0.80499999993480742</v>
      </c>
      <c r="FV24" s="113">
        <f t="shared" si="10"/>
        <v>-0.24899999983608723</v>
      </c>
      <c r="FW24" s="113">
        <f t="shared" si="10"/>
        <v>-4.2000000000030013E-2</v>
      </c>
      <c r="FX24" s="114">
        <f t="shared" si="132"/>
        <v>197.18771522072026</v>
      </c>
      <c r="FY24" s="115">
        <f t="shared" si="133"/>
        <v>0.8426304052272332</v>
      </c>
      <c r="FZ24" s="116">
        <v>0.04</v>
      </c>
      <c r="GA24" s="99">
        <f t="shared" si="134"/>
        <v>0.7122826755936037</v>
      </c>
      <c r="GB24" s="124"/>
      <c r="GC24" s="101">
        <f t="shared" si="135"/>
        <v>-0.59062862317205145</v>
      </c>
      <c r="GD24" s="107"/>
      <c r="GE24" s="107"/>
      <c r="GF24" s="107"/>
      <c r="GG24" s="126"/>
      <c r="GH24" s="127"/>
      <c r="GI24" s="128"/>
      <c r="GJ24" s="109"/>
      <c r="GK24" s="129"/>
      <c r="GL24" s="101"/>
      <c r="GM24" s="119"/>
    </row>
    <row r="25" spans="1:195" x14ac:dyDescent="0.35">
      <c r="A25" s="18" t="s">
        <v>17</v>
      </c>
      <c r="B25" s="44">
        <v>37337</v>
      </c>
      <c r="C25" s="113">
        <v>1730431.1050938901</v>
      </c>
      <c r="D25" s="113">
        <v>6449712.3705735104</v>
      </c>
      <c r="E25" s="113">
        <v>353.13</v>
      </c>
      <c r="F25" s="97">
        <v>1730430.7660000001</v>
      </c>
      <c r="G25" s="113">
        <v>6449712.3260000004</v>
      </c>
      <c r="H25" s="115">
        <v>352.9</v>
      </c>
      <c r="I25" s="119">
        <f t="shared" si="0"/>
        <v>-0.3390938900411129</v>
      </c>
      <c r="J25" s="119">
        <f t="shared" si="1"/>
        <v>-4.4573510065674782E-2</v>
      </c>
      <c r="K25" s="119">
        <f t="shared" si="2"/>
        <v>-0.23000000000001819</v>
      </c>
      <c r="L25" s="120">
        <f t="shared" si="13"/>
        <v>187.48853170015667</v>
      </c>
      <c r="M25" s="119">
        <f t="shared" si="14"/>
        <v>0.34201091219841095</v>
      </c>
      <c r="N25" s="19"/>
      <c r="O25" s="89" t="s">
        <v>17</v>
      </c>
      <c r="P25" s="90">
        <v>1730378.36</v>
      </c>
      <c r="Q25" s="90">
        <v>6449703.3310000002</v>
      </c>
      <c r="R25" s="90">
        <v>347.673</v>
      </c>
      <c r="S25" s="97">
        <f t="shared" si="68"/>
        <v>-52.745093890000135</v>
      </c>
      <c r="T25" s="113">
        <f t="shared" si="69"/>
        <v>-9.0395735101774335</v>
      </c>
      <c r="U25" s="113">
        <f t="shared" si="70"/>
        <v>-5.4569999999999936</v>
      </c>
      <c r="V25" s="114">
        <f t="shared" ref="V25" si="188">IF(DEGREES(ATAN2(S25,T25))&lt;0,(DEGREES(ATAN2(S25,T25)))+360,DEGREES(ATAN2(S25,T25)))</f>
        <v>189.72500095661761</v>
      </c>
      <c r="W25" s="115">
        <f t="shared" ref="W25" si="189">SQRT(POWER(S25,2)+POWER(T25,2))</f>
        <v>53.514099251606872</v>
      </c>
      <c r="X25" s="113"/>
      <c r="Y25" s="113"/>
      <c r="Z25" s="113"/>
      <c r="AA25" s="114"/>
      <c r="AB25" s="115"/>
      <c r="AC25" s="93"/>
      <c r="AD25" s="122">
        <v>0.85339229118324655</v>
      </c>
      <c r="AE25" s="123"/>
      <c r="AF25" s="96"/>
      <c r="AG25" s="97"/>
      <c r="AH25" s="113"/>
      <c r="AI25" s="113"/>
      <c r="AJ25" s="114"/>
      <c r="AK25" s="115"/>
      <c r="AL25" s="116"/>
      <c r="AM25" s="99"/>
      <c r="AN25" s="124"/>
      <c r="AO25" s="101"/>
      <c r="AP25" s="89" t="s">
        <v>17</v>
      </c>
      <c r="AQ25" s="1">
        <v>1730378.0360000001</v>
      </c>
      <c r="AR25" s="1">
        <v>6449703.2630000003</v>
      </c>
      <c r="AS25" s="3">
        <v>347.66300000000001</v>
      </c>
      <c r="AT25" s="107">
        <f>AQ25-C25</f>
        <v>-53.069093890022486</v>
      </c>
      <c r="AU25" s="107">
        <f>AR25-D25</f>
        <v>-9.1075735101476312</v>
      </c>
      <c r="AV25" s="107">
        <f>AS25-E25</f>
        <v>-5.4669999999999845</v>
      </c>
      <c r="AW25" s="126">
        <f t="shared" ref="AW25" si="190">IF(DEGREES(ATAN2(AT25,AU25))&lt;0,(DEGREES(ATAN2(AT25,AU25)))+360,DEGREES(ATAN2(AT25,AU25)))</f>
        <v>189.7380817137072</v>
      </c>
      <c r="AX25" s="127">
        <f t="shared" ref="AX25" si="191">SQRT(POWER(AT25,2)+POWER(AU25,2))</f>
        <v>53.844931252168621</v>
      </c>
      <c r="AY25" s="107">
        <f t="shared" ref="AY25" si="192">AQ25-P25</f>
        <v>-0.32400000002235174</v>
      </c>
      <c r="AZ25" s="107">
        <f t="shared" ref="AZ25" si="193">AR25-Q25</f>
        <v>-6.7999999970197678E-2</v>
      </c>
      <c r="BA25" s="107">
        <f t="shared" ref="BA25" si="194">AS25-R25</f>
        <v>-9.9999999999909051E-3</v>
      </c>
      <c r="BB25" s="126">
        <f t="shared" ref="BB25" si="195">IF(DEGREES(ATAN2(AY25,AZ25))&lt;0,(DEGREES(ATAN2(AY25,AZ25)))+360,DEGREES(ATAN2(AY25,AZ25)))</f>
        <v>191.85300416190157</v>
      </c>
      <c r="BC25" s="127">
        <f t="shared" ref="BC25" si="196">SQRT(POWER(AY25,2)+POWER(AZ25,2))</f>
        <v>0.3310589071606907</v>
      </c>
      <c r="BD25" s="128">
        <v>0.04</v>
      </c>
      <c r="BE25" s="109">
        <f t="shared" ref="BE25" si="197">BC25/0.46</f>
        <v>0.71969327643628411</v>
      </c>
      <c r="BF25" s="129"/>
      <c r="BG25" s="101">
        <v>-11.51651502771468</v>
      </c>
      <c r="BH25" s="112" t="s">
        <v>17</v>
      </c>
      <c r="BI25" s="90">
        <v>1730377.73</v>
      </c>
      <c r="BJ25" s="90">
        <v>6449703.2180000003</v>
      </c>
      <c r="BK25" s="90">
        <v>347.61799999999999</v>
      </c>
      <c r="BL25" s="97">
        <f t="shared" si="18"/>
        <v>-53.375093890121207</v>
      </c>
      <c r="BM25" s="113">
        <f t="shared" si="19"/>
        <v>-9.1525735100731254</v>
      </c>
      <c r="BN25" s="113">
        <f t="shared" si="20"/>
        <v>-5.5120000000000005</v>
      </c>
      <c r="BO25" s="114">
        <f t="shared" si="21"/>
        <v>189.73024542640707</v>
      </c>
      <c r="BP25" s="113">
        <f t="shared" si="22"/>
        <v>54.154134187858148</v>
      </c>
      <c r="BQ25" s="97">
        <f t="shared" si="23"/>
        <v>-0.63000000012107193</v>
      </c>
      <c r="BR25" s="113">
        <f t="shared" si="24"/>
        <v>-0.11299999989569187</v>
      </c>
      <c r="BS25" s="113">
        <f t="shared" si="25"/>
        <v>-5.5000000000006821E-2</v>
      </c>
      <c r="BT25" s="114">
        <f t="shared" si="4"/>
        <v>190.16873320732896</v>
      </c>
      <c r="BU25" s="115">
        <f t="shared" si="5"/>
        <v>0.64005390408072427</v>
      </c>
      <c r="BV25" s="116">
        <v>0.04</v>
      </c>
      <c r="BW25" s="99">
        <f t="shared" si="155"/>
        <v>0.67162004625469496</v>
      </c>
      <c r="BX25" s="124"/>
      <c r="BY25" s="96">
        <f t="shared" si="81"/>
        <v>-21.299963311892643</v>
      </c>
      <c r="BZ25" s="97">
        <f t="shared" si="27"/>
        <v>-0.30600000009872019</v>
      </c>
      <c r="CA25" s="97">
        <f t="shared" si="28"/>
        <v>-4.4999999925494194E-2</v>
      </c>
      <c r="CB25" s="97">
        <f t="shared" si="28"/>
        <v>-4.5000000000015916E-2</v>
      </c>
      <c r="CC25" s="114">
        <f t="shared" ref="CC25" si="198">IF(DEGREES(ATAN2(BZ25,CA25))&lt;0,(DEGREES(ATAN2(BZ25,CA25)))+360,DEGREES(ATAN2(BZ25,CA25)))</f>
        <v>188.36588610771659</v>
      </c>
      <c r="CD25" s="115">
        <f t="shared" ref="CD25" si="199">SQRT(POWER(BZ25,2)+POWER(CA25,2))</f>
        <v>0.30929112508074208</v>
      </c>
      <c r="CE25" s="116">
        <v>0.04</v>
      </c>
      <c r="CF25" s="99">
        <f t="shared" ref="CF25" si="200">CD25/0.49</f>
        <v>0.63120637771580013</v>
      </c>
      <c r="CG25" s="124"/>
      <c r="CH25" s="101">
        <f t="shared" si="85"/>
        <v>-12.295084811497182</v>
      </c>
      <c r="CI25" s="89" t="s">
        <v>17</v>
      </c>
      <c r="CJ25" s="1">
        <v>1730377.429</v>
      </c>
      <c r="CK25" s="1">
        <v>6449703.1629999997</v>
      </c>
      <c r="CL25" s="3">
        <v>347.56400000000002</v>
      </c>
      <c r="CM25" s="107">
        <f t="shared" si="86"/>
        <v>-53.676093890098855</v>
      </c>
      <c r="CN25" s="107">
        <f t="shared" si="87"/>
        <v>-9.2075735107064247</v>
      </c>
      <c r="CO25" s="107">
        <f t="shared" si="88"/>
        <v>-5.5659999999999741</v>
      </c>
      <c r="CP25" s="126">
        <f t="shared" ref="CP25" si="201">IF(DEGREES(ATAN2(CM25,CN25))&lt;0,(DEGREES(ATAN2(CM25,CN25)))+360,DEGREES(ATAN2(CM25,CN25)))</f>
        <v>189.7337560488603</v>
      </c>
      <c r="CQ25" s="127">
        <f t="shared" ref="CQ25" si="202">SQRT(POWER(CM25,2)+POWER(CN25,2))</f>
        <v>54.460099754350161</v>
      </c>
      <c r="CR25" s="107">
        <f t="shared" ref="CR25" si="203">CJ25-BI25</f>
        <v>-0.30099999997764826</v>
      </c>
      <c r="CS25" s="107">
        <f t="shared" ref="CS25" si="204">CK25-BJ25</f>
        <v>-5.5000000633299351E-2</v>
      </c>
      <c r="CT25" s="107">
        <f t="shared" ref="CT25" si="205">CL25-BK25</f>
        <v>-5.3999999999973625E-2</v>
      </c>
      <c r="CU25" s="126">
        <f t="shared" ref="CU25" si="206">IF(DEGREES(ATAN2(CR25,CS25))&lt;0,(DEGREES(ATAN2(CR25,CS25)))+360,DEGREES(ATAN2(CR25,CS25)))</f>
        <v>190.35509133755488</v>
      </c>
      <c r="CV25" s="127">
        <f t="shared" ref="CV25" si="207">SQRT(POWER(CR25,2)+POWER(CS25,2))</f>
        <v>0.305983659786282</v>
      </c>
      <c r="CW25" s="128">
        <v>0.04</v>
      </c>
      <c r="CX25" s="109">
        <f t="shared" ref="CX25" si="208">CV25/0.46</f>
        <v>0.66518186910061305</v>
      </c>
      <c r="CY25" s="129"/>
      <c r="CZ25" s="101">
        <f t="shared" si="95"/>
        <v>5.3826280253635783</v>
      </c>
      <c r="DA25" s="112" t="s">
        <v>17</v>
      </c>
      <c r="DB25" s="1">
        <v>1730376.987</v>
      </c>
      <c r="DC25" s="1">
        <v>6449703.1059999997</v>
      </c>
      <c r="DD25" s="1">
        <v>347.53399999999999</v>
      </c>
      <c r="DE25" s="97">
        <f t="shared" si="32"/>
        <v>-54.11809389013797</v>
      </c>
      <c r="DF25" s="113">
        <f t="shared" si="33"/>
        <v>-9.264573510736227</v>
      </c>
      <c r="DG25" s="113">
        <f t="shared" si="34"/>
        <v>-5.5960000000000036</v>
      </c>
      <c r="DH25" s="114">
        <f t="shared" si="96"/>
        <v>189.71439891496044</v>
      </c>
      <c r="DI25" s="113">
        <f t="shared" si="97"/>
        <v>54.905376864544188</v>
      </c>
      <c r="DJ25" s="97">
        <f t="shared" si="98"/>
        <v>-0.74300000001676381</v>
      </c>
      <c r="DK25" s="113">
        <f t="shared" si="99"/>
        <v>-0.11200000066310167</v>
      </c>
      <c r="DL25" s="113">
        <f t="shared" si="100"/>
        <v>-8.4000000000003183E-2</v>
      </c>
      <c r="DM25" s="114">
        <f t="shared" si="101"/>
        <v>188.57224061793977</v>
      </c>
      <c r="DN25" s="115">
        <f t="shared" si="102"/>
        <v>0.75139403788787529</v>
      </c>
      <c r="DO25" s="116">
        <v>0.04</v>
      </c>
      <c r="DP25" s="99">
        <f t="shared" si="103"/>
        <v>0.6925290671777653</v>
      </c>
      <c r="DQ25" s="124"/>
      <c r="DR25" s="96">
        <f t="shared" si="156"/>
        <v>3.1132216853368089</v>
      </c>
      <c r="DS25" s="97">
        <f t="shared" ref="DS25" si="209">DB25-CJ25</f>
        <v>-0.44200000003911555</v>
      </c>
      <c r="DT25" s="97">
        <f t="shared" ref="DT25" si="210">DC25-CK25</f>
        <v>-5.7000000029802322E-2</v>
      </c>
      <c r="DU25" s="97">
        <f t="shared" ref="DU25" si="211">DD25-CL25</f>
        <v>-3.0000000000029559E-2</v>
      </c>
      <c r="DV25" s="114">
        <f t="shared" ref="DV25" si="212">IF(DEGREES(ATAN2(DS25,DT25))&lt;0,(DEGREES(ATAN2(DS25,DT25)))+360,DEGREES(ATAN2(DS25,DT25)))</f>
        <v>187.34826624177035</v>
      </c>
      <c r="DW25" s="115">
        <f t="shared" ref="DW25" si="213">SQRT(POWER(DS25,2)+POWER(DT25,2))</f>
        <v>0.44566018448810929</v>
      </c>
      <c r="DX25" s="116">
        <v>0.04</v>
      </c>
      <c r="DY25" s="99">
        <f t="shared" si="110"/>
        <v>0.71305629518097491</v>
      </c>
      <c r="DZ25" s="124"/>
      <c r="EA25" s="101">
        <f t="shared" ref="EA25" si="214">(DY25/CX25-1)*100</f>
        <v>7.1971934750856059</v>
      </c>
      <c r="EB25" s="112" t="s">
        <v>17</v>
      </c>
      <c r="EC25" s="1">
        <v>1730376.3570000001</v>
      </c>
      <c r="ED25" s="1">
        <v>6449702.9979999997</v>
      </c>
      <c r="EE25" s="1">
        <v>347.459</v>
      </c>
      <c r="EF25" s="97">
        <f t="shared" si="47"/>
        <v>-54.748093890026212</v>
      </c>
      <c r="EG25" s="113">
        <f t="shared" si="48"/>
        <v>-9.3725735107436776</v>
      </c>
      <c r="EH25" s="113">
        <f t="shared" si="49"/>
        <v>-5.6709999999999923</v>
      </c>
      <c r="EI25" s="114">
        <f t="shared" si="112"/>
        <v>189.71455058226451</v>
      </c>
      <c r="EJ25" s="113">
        <f t="shared" si="113"/>
        <v>55.544566960283518</v>
      </c>
      <c r="EK25" s="97">
        <f t="shared" si="52"/>
        <v>-0.62999999988824129</v>
      </c>
      <c r="EL25" s="113">
        <f t="shared" si="53"/>
        <v>-0.10800000000745058</v>
      </c>
      <c r="EM25" s="113">
        <f t="shared" si="54"/>
        <v>-7.4999999999988631E-2</v>
      </c>
      <c r="EN25" s="114">
        <f t="shared" si="114"/>
        <v>189.72757855375249</v>
      </c>
      <c r="EO25" s="115">
        <f t="shared" si="115"/>
        <v>0.63919011245543633</v>
      </c>
      <c r="EP25" s="116">
        <v>0.04</v>
      </c>
      <c r="EQ25" s="99">
        <f t="shared" si="116"/>
        <v>0.69477186136460467</v>
      </c>
      <c r="ER25" s="124"/>
      <c r="ES25" s="101">
        <f t="shared" si="117"/>
        <v>0.32385560305494554</v>
      </c>
      <c r="ET25" s="89" t="s">
        <v>17</v>
      </c>
      <c r="EU25" s="119">
        <v>1730375.996</v>
      </c>
      <c r="EV25" s="119">
        <v>6449702.9239999996</v>
      </c>
      <c r="EW25" s="208">
        <v>347.44</v>
      </c>
      <c r="EX25" s="107">
        <f t="shared" si="118"/>
        <v>-55.109093890059739</v>
      </c>
      <c r="EY25" s="107">
        <f t="shared" si="119"/>
        <v>-9.4465735107660294</v>
      </c>
      <c r="EZ25" s="107">
        <f t="shared" si="120"/>
        <v>-5.6899999999999977</v>
      </c>
      <c r="FA25" s="126">
        <f t="shared" ref="FA25" si="215">IF(DEGREES(ATAN2(EX25,EY25))&lt;0,(DEGREES(ATAN2(EX25,EY25)))+360,DEGREES(ATAN2(EX25,EY25)))</f>
        <v>189.72687182674497</v>
      </c>
      <c r="FB25" s="127">
        <f t="shared" ref="FB25" si="216">SQRT(POWER(EX25,2)+POWER(EY25,2))</f>
        <v>55.912878484994188</v>
      </c>
      <c r="FC25" s="107">
        <f t="shared" si="123"/>
        <v>-0.36100000003352761</v>
      </c>
      <c r="FD25" s="107">
        <f t="shared" si="124"/>
        <v>-7.4000000022351742E-2</v>
      </c>
      <c r="FE25" s="107">
        <f t="shared" si="125"/>
        <v>-1.9000000000005457E-2</v>
      </c>
      <c r="FF25" s="126">
        <f t="shared" ref="FF25" si="217">IF(DEGREES(ATAN2(FC25,FD25))&lt;0,(DEGREES(ATAN2(FC25,FD25)))+360,DEGREES(ATAN2(FC25,FD25)))</f>
        <v>191.58436465957698</v>
      </c>
      <c r="FG25" s="127">
        <f t="shared" ref="FG25" si="218">SQRT(POWER(FC25,2)+POWER(FD25,2))</f>
        <v>0.36850644502846214</v>
      </c>
      <c r="FH25" s="128">
        <v>0.04</v>
      </c>
      <c r="FI25" s="109">
        <f t="shared" si="128"/>
        <v>0.74747757612264121</v>
      </c>
      <c r="FJ25" s="129"/>
      <c r="FK25" s="101">
        <f t="shared" ref="FK25" si="219">(FI25/EQ25-1)*100</f>
        <v>7.5860462533006157</v>
      </c>
      <c r="FL25" s="112" t="s">
        <v>17</v>
      </c>
      <c r="FM25" s="1">
        <v>1730375.4950000001</v>
      </c>
      <c r="FN25" s="1">
        <v>6449702.8619999997</v>
      </c>
      <c r="FO25" s="1">
        <v>347.34199999999998</v>
      </c>
      <c r="FP25" s="97">
        <f t="shared" si="58"/>
        <v>-55.610093889990821</v>
      </c>
      <c r="FQ25" s="113">
        <f t="shared" si="59"/>
        <v>-9.508573510684073</v>
      </c>
      <c r="FR25" s="113">
        <f t="shared" si="60"/>
        <v>-5.7880000000000109</v>
      </c>
      <c r="FS25" s="114">
        <f t="shared" si="130"/>
        <v>189.7029692109565</v>
      </c>
      <c r="FT25" s="113">
        <f t="shared" si="131"/>
        <v>56.417156190840359</v>
      </c>
      <c r="FU25" s="97">
        <f t="shared" si="63"/>
        <v>-0.86199999996460974</v>
      </c>
      <c r="FV25" s="113">
        <f t="shared" si="10"/>
        <v>-0.13599999994039536</v>
      </c>
      <c r="FW25" s="113">
        <f t="shared" si="10"/>
        <v>-0.11700000000001864</v>
      </c>
      <c r="FX25" s="114">
        <f t="shared" si="132"/>
        <v>188.96579999644689</v>
      </c>
      <c r="FY25" s="115">
        <f t="shared" si="133"/>
        <v>0.87266259225589293</v>
      </c>
      <c r="FZ25" s="116">
        <v>0.04</v>
      </c>
      <c r="GA25" s="99">
        <f t="shared" si="134"/>
        <v>0.73766913969221715</v>
      </c>
      <c r="GB25" s="124"/>
      <c r="GC25" s="101">
        <f t="shared" si="135"/>
        <v>6.1742970193636948</v>
      </c>
      <c r="GD25" s="107">
        <f t="shared" si="136"/>
        <v>-0.50099999993108213</v>
      </c>
      <c r="GE25" s="107">
        <f t="shared" si="66"/>
        <v>-6.1999999918043613E-2</v>
      </c>
      <c r="GF25" s="107">
        <f t="shared" si="66"/>
        <v>-9.8000000000013188E-2</v>
      </c>
      <c r="GG25" s="126">
        <f t="shared" ref="GG25" si="220">IF(DEGREES(ATAN2(GD25,GE25))&lt;0,(DEGREES(ATAN2(GD25,GE25)))+360,DEGREES(ATAN2(GD25,GE25)))</f>
        <v>187.05462844052144</v>
      </c>
      <c r="GH25" s="127">
        <f t="shared" ref="GH25" si="221">SQRT(POWER(GD25,2)+POWER(GE25,2))</f>
        <v>0.50482175064153256</v>
      </c>
      <c r="GI25" s="128">
        <v>0.04</v>
      </c>
      <c r="GJ25" s="109">
        <f t="shared" si="139"/>
        <v>0.73162572556743855</v>
      </c>
      <c r="GK25" s="129"/>
      <c r="GL25" s="101">
        <f t="shared" si="140"/>
        <v>-2.1207125218966838</v>
      </c>
      <c r="GM25" s="119"/>
    </row>
    <row r="26" spans="1:195" x14ac:dyDescent="0.35">
      <c r="A26" s="18" t="s">
        <v>18</v>
      </c>
      <c r="B26" s="44">
        <v>39349</v>
      </c>
      <c r="C26" s="113">
        <v>1731926.905</v>
      </c>
      <c r="D26" s="113">
        <v>6449759.3640000001</v>
      </c>
      <c r="E26" s="113">
        <v>564.92999999999995</v>
      </c>
      <c r="F26" s="97">
        <v>1731926.905</v>
      </c>
      <c r="G26" s="113">
        <v>6449759.3640000001</v>
      </c>
      <c r="H26" s="115">
        <v>564.92999999999995</v>
      </c>
      <c r="I26" s="119"/>
      <c r="J26" s="119"/>
      <c r="K26" s="119"/>
      <c r="L26" s="120"/>
      <c r="M26" s="119"/>
      <c r="N26" s="19"/>
      <c r="O26" s="89" t="s">
        <v>18</v>
      </c>
      <c r="P26" s="90">
        <v>1731887.54</v>
      </c>
      <c r="Q26" s="90">
        <v>6449747.1109999996</v>
      </c>
      <c r="R26" s="90">
        <v>552.89400000000001</v>
      </c>
      <c r="S26" s="97">
        <f t="shared" si="68"/>
        <v>-39.364999999990687</v>
      </c>
      <c r="T26" s="113">
        <f t="shared" si="69"/>
        <v>-12.253000000491738</v>
      </c>
      <c r="U26" s="113">
        <f t="shared" si="70"/>
        <v>-12.035999999999945</v>
      </c>
      <c r="V26" s="114">
        <f t="shared" ref="V26:V29" si="222">IF(DEGREES(ATAN2(S26,T26))&lt;0,(DEGREES(ATAN2(S26,T26)))+360,DEGREES(ATAN2(S26,T26)))</f>
        <v>197.28960779443483</v>
      </c>
      <c r="W26" s="115">
        <f t="shared" ref="W26:W29" si="223">SQRT(POWER(S26,2)+POWER(T26,2))</f>
        <v>41.227893882798782</v>
      </c>
      <c r="X26" s="113"/>
      <c r="Y26" s="113"/>
      <c r="Z26" s="113"/>
      <c r="AA26" s="114"/>
      <c r="AB26" s="115"/>
      <c r="AC26" s="93"/>
      <c r="AD26" s="122">
        <v>0.86134687291326817</v>
      </c>
      <c r="AE26" s="123"/>
      <c r="AF26" s="96"/>
      <c r="AG26" s="97"/>
      <c r="AH26" s="113"/>
      <c r="AI26" s="113"/>
      <c r="AJ26" s="114"/>
      <c r="AK26" s="115"/>
      <c r="AL26" s="116"/>
      <c r="AM26" s="99"/>
      <c r="AN26" s="124"/>
      <c r="AO26" s="101"/>
      <c r="AP26" s="89"/>
      <c r="AQ26" s="2"/>
      <c r="AR26" s="2"/>
      <c r="AS26" s="4"/>
      <c r="AT26" s="107"/>
      <c r="AU26" s="107"/>
      <c r="AV26" s="107"/>
      <c r="AW26" s="126"/>
      <c r="AX26" s="127"/>
      <c r="AY26" s="107"/>
      <c r="AZ26" s="107"/>
      <c r="BA26" s="107"/>
      <c r="BB26" s="126"/>
      <c r="BC26" s="127"/>
      <c r="BD26" s="128"/>
      <c r="BE26" s="109"/>
      <c r="BF26" s="129"/>
      <c r="BG26" s="101"/>
      <c r="BH26" s="112" t="s">
        <v>18</v>
      </c>
      <c r="BI26" s="90">
        <v>1731886.9950000001</v>
      </c>
      <c r="BJ26" s="90">
        <v>6449746.7379999999</v>
      </c>
      <c r="BK26" s="90">
        <v>552.73599999999999</v>
      </c>
      <c r="BL26" s="97">
        <f t="shared" si="18"/>
        <v>-39.909999999916181</v>
      </c>
      <c r="BM26" s="113">
        <f t="shared" si="19"/>
        <v>-12.626000000163913</v>
      </c>
      <c r="BN26" s="113">
        <f t="shared" si="20"/>
        <v>-12.19399999999996</v>
      </c>
      <c r="BO26" s="114">
        <f t="shared" si="21"/>
        <v>197.55538251619413</v>
      </c>
      <c r="BP26" s="113">
        <f t="shared" si="22"/>
        <v>41.859574484189977</v>
      </c>
      <c r="BQ26" s="97">
        <f t="shared" si="23"/>
        <v>-0.54499999992549419</v>
      </c>
      <c r="BR26" s="113">
        <f t="shared" si="24"/>
        <v>-0.37299999967217445</v>
      </c>
      <c r="BS26" s="113">
        <f t="shared" si="25"/>
        <v>-0.15800000000001546</v>
      </c>
      <c r="BT26" s="114">
        <f t="shared" si="4"/>
        <v>214.38788163893469</v>
      </c>
      <c r="BU26" s="115">
        <f t="shared" si="5"/>
        <v>0.66041956336425311</v>
      </c>
      <c r="BV26" s="116">
        <v>0.04</v>
      </c>
      <c r="BW26" s="99">
        <f t="shared" si="155"/>
        <v>0.69299009796878608</v>
      </c>
      <c r="BX26" s="124"/>
      <c r="BY26" s="96">
        <f t="shared" si="81"/>
        <v>-19.545757956380772</v>
      </c>
      <c r="BZ26" s="97"/>
      <c r="CA26" s="97"/>
      <c r="CB26" s="97"/>
      <c r="CC26" s="114"/>
      <c r="CD26" s="115"/>
      <c r="CE26" s="116"/>
      <c r="CF26" s="99"/>
      <c r="CG26" s="124"/>
      <c r="CH26" s="101"/>
      <c r="CI26" s="89"/>
      <c r="CJ26" s="2"/>
      <c r="CK26" s="1"/>
      <c r="CL26" s="3"/>
      <c r="CM26" s="107"/>
      <c r="CN26" s="107"/>
      <c r="CO26" s="107"/>
      <c r="CP26" s="126"/>
      <c r="CQ26" s="127"/>
      <c r="CR26" s="107"/>
      <c r="CS26" s="107"/>
      <c r="CT26" s="107"/>
      <c r="CU26" s="126"/>
      <c r="CV26" s="127"/>
      <c r="CW26" s="128"/>
      <c r="CX26" s="109"/>
      <c r="CY26" s="129"/>
      <c r="CZ26" s="101"/>
      <c r="DA26" s="112" t="s">
        <v>18</v>
      </c>
      <c r="DB26" s="1">
        <v>1731886.388</v>
      </c>
      <c r="DC26" s="1">
        <v>6449746.3030000003</v>
      </c>
      <c r="DD26" s="1">
        <v>552.59400000000005</v>
      </c>
      <c r="DE26" s="97">
        <f t="shared" si="32"/>
        <v>-40.516999999992549</v>
      </c>
      <c r="DF26" s="113">
        <f t="shared" si="33"/>
        <v>-13.060999999754131</v>
      </c>
      <c r="DG26" s="113">
        <f t="shared" si="34"/>
        <v>-12.335999999999899</v>
      </c>
      <c r="DH26" s="114">
        <f t="shared" si="96"/>
        <v>197.86716832802438</v>
      </c>
      <c r="DI26" s="113">
        <f t="shared" si="97"/>
        <v>42.570142235996506</v>
      </c>
      <c r="DJ26" s="97">
        <f t="shared" si="98"/>
        <v>-0.60700000007636845</v>
      </c>
      <c r="DK26" s="113">
        <f t="shared" si="99"/>
        <v>-0.43499999959021807</v>
      </c>
      <c r="DL26" s="113">
        <f t="shared" si="100"/>
        <v>-0.14199999999993906</v>
      </c>
      <c r="DM26" s="114">
        <f t="shared" si="101"/>
        <v>215.62686788323231</v>
      </c>
      <c r="DN26" s="115">
        <f t="shared" si="102"/>
        <v>0.74677573590483037</v>
      </c>
      <c r="DO26" s="116">
        <v>0.04</v>
      </c>
      <c r="DP26" s="99">
        <f t="shared" si="103"/>
        <v>0.68827256765422151</v>
      </c>
      <c r="DQ26" s="124"/>
      <c r="DR26" s="96">
        <f t="shared" si="156"/>
        <v>-0.68075003212774154</v>
      </c>
      <c r="DS26" s="97"/>
      <c r="DT26" s="97"/>
      <c r="DU26" s="97"/>
      <c r="DV26" s="114"/>
      <c r="DW26" s="115"/>
      <c r="DX26" s="116"/>
      <c r="DY26" s="99"/>
      <c r="DZ26" s="124"/>
      <c r="EA26" s="101"/>
      <c r="EB26" s="112" t="s">
        <v>18</v>
      </c>
      <c r="EC26" s="1">
        <v>1731885.8189999999</v>
      </c>
      <c r="ED26" s="1">
        <v>6449745.9479999999</v>
      </c>
      <c r="EE26" s="1">
        <v>552.423</v>
      </c>
      <c r="EF26" s="97">
        <f t="shared" si="47"/>
        <v>-41.08600000012666</v>
      </c>
      <c r="EG26" s="113">
        <f t="shared" si="48"/>
        <v>-13.416000000201166</v>
      </c>
      <c r="EH26" s="113">
        <f t="shared" si="49"/>
        <v>-12.506999999999948</v>
      </c>
      <c r="EI26" s="114">
        <f t="shared" si="112"/>
        <v>198.08365112516321</v>
      </c>
      <c r="EJ26" s="113">
        <f t="shared" si="113"/>
        <v>43.220926089289264</v>
      </c>
      <c r="EK26" s="97">
        <f t="shared" si="52"/>
        <v>-0.56900000013411045</v>
      </c>
      <c r="EL26" s="113">
        <f t="shared" si="53"/>
        <v>-0.35500000044703484</v>
      </c>
      <c r="EM26" s="113">
        <f t="shared" si="54"/>
        <v>-0.17100000000004911</v>
      </c>
      <c r="EN26" s="114">
        <f t="shared" si="114"/>
        <v>211.96010445491567</v>
      </c>
      <c r="EO26" s="115">
        <f t="shared" si="115"/>
        <v>0.67066086844992856</v>
      </c>
      <c r="EP26" s="116">
        <v>0.04</v>
      </c>
      <c r="EQ26" s="99">
        <f t="shared" si="116"/>
        <v>0.72897920483687884</v>
      </c>
      <c r="ER26" s="124"/>
      <c r="ES26" s="101">
        <f t="shared" si="117"/>
        <v>5.9143192821695889</v>
      </c>
      <c r="ET26" s="89"/>
      <c r="EU26" s="119"/>
      <c r="EV26" s="119"/>
      <c r="EW26" s="208"/>
      <c r="EX26" s="107"/>
      <c r="EY26" s="107"/>
      <c r="EZ26" s="107"/>
      <c r="FA26" s="126"/>
      <c r="FB26" s="127"/>
      <c r="FC26" s="107"/>
      <c r="FD26" s="107"/>
      <c r="FE26" s="107"/>
      <c r="FF26" s="126"/>
      <c r="FG26" s="127"/>
      <c r="FH26" s="128"/>
      <c r="FI26" s="109"/>
      <c r="FJ26" s="129"/>
      <c r="FK26" s="101"/>
      <c r="FL26" s="112" t="s">
        <v>18</v>
      </c>
      <c r="FM26" s="1">
        <v>1731885.0589999999</v>
      </c>
      <c r="FN26" s="1">
        <v>6449745.398</v>
      </c>
      <c r="FO26" s="1">
        <v>552.18600000000004</v>
      </c>
      <c r="FP26" s="97">
        <f t="shared" si="58"/>
        <v>-41.846000000135973</v>
      </c>
      <c r="FQ26" s="113">
        <f t="shared" si="59"/>
        <v>-13.966000000014901</v>
      </c>
      <c r="FR26" s="113">
        <f t="shared" si="60"/>
        <v>-12.743999999999915</v>
      </c>
      <c r="FS26" s="114">
        <f t="shared" si="130"/>
        <v>198.45630577606642</v>
      </c>
      <c r="FT26" s="113">
        <f t="shared" si="131"/>
        <v>44.115041335261104</v>
      </c>
      <c r="FU26" s="97">
        <f t="shared" si="63"/>
        <v>-0.76000000000931323</v>
      </c>
      <c r="FV26" s="113">
        <f t="shared" si="10"/>
        <v>-0.54999999981373549</v>
      </c>
      <c r="FW26" s="113">
        <f t="shared" si="10"/>
        <v>-0.23699999999996635</v>
      </c>
      <c r="FX26" s="114">
        <f t="shared" si="132"/>
        <v>215.89266567819629</v>
      </c>
      <c r="FY26" s="115">
        <f t="shared" si="133"/>
        <v>0.93813645052799499</v>
      </c>
      <c r="FZ26" s="116">
        <v>0.04</v>
      </c>
      <c r="GA26" s="99">
        <f t="shared" si="134"/>
        <v>0.79301475108030006</v>
      </c>
      <c r="GB26" s="124"/>
      <c r="GC26" s="101">
        <f t="shared" si="135"/>
        <v>8.7842761245501055</v>
      </c>
      <c r="GD26" s="107"/>
      <c r="GE26" s="107"/>
      <c r="GF26" s="107"/>
      <c r="GG26" s="126"/>
      <c r="GH26" s="127"/>
      <c r="GI26" s="128"/>
      <c r="GJ26" s="109"/>
      <c r="GK26" s="129"/>
      <c r="GL26" s="101"/>
      <c r="GM26" s="119"/>
    </row>
    <row r="27" spans="1:195" x14ac:dyDescent="0.35">
      <c r="A27" s="18" t="s">
        <v>19</v>
      </c>
      <c r="B27" s="44">
        <v>39349</v>
      </c>
      <c r="C27" s="113">
        <v>1731118.0209999999</v>
      </c>
      <c r="D27" s="113">
        <v>6449074.9299999997</v>
      </c>
      <c r="E27" s="113">
        <v>405.67</v>
      </c>
      <c r="F27" s="97">
        <v>1731118.0209999999</v>
      </c>
      <c r="G27" s="113">
        <v>6449074.9299999997</v>
      </c>
      <c r="H27" s="115">
        <v>405.67</v>
      </c>
      <c r="I27" s="119"/>
      <c r="J27" s="119"/>
      <c r="K27" s="119"/>
      <c r="L27" s="120"/>
      <c r="M27" s="119"/>
      <c r="N27" s="19"/>
      <c r="O27" s="89" t="s">
        <v>19</v>
      </c>
      <c r="P27" s="90">
        <v>1731065.7690000001</v>
      </c>
      <c r="Q27" s="90">
        <v>6449071.6560000004</v>
      </c>
      <c r="R27" s="90">
        <v>396.31299999999999</v>
      </c>
      <c r="S27" s="97">
        <f t="shared" si="68"/>
        <v>-52.251999999862164</v>
      </c>
      <c r="T27" s="113">
        <f t="shared" si="69"/>
        <v>-3.2739999992772937</v>
      </c>
      <c r="U27" s="113">
        <f t="shared" si="70"/>
        <v>-9.3570000000000277</v>
      </c>
      <c r="V27" s="114">
        <f t="shared" si="222"/>
        <v>183.58534544149606</v>
      </c>
      <c r="W27" s="115">
        <f t="shared" si="223"/>
        <v>52.354470487064077</v>
      </c>
      <c r="X27" s="113"/>
      <c r="Y27" s="113"/>
      <c r="Z27" s="113"/>
      <c r="AA27" s="114"/>
      <c r="AB27" s="115"/>
      <c r="AC27" s="93"/>
      <c r="AD27" s="122">
        <v>0.93197511073621486</v>
      </c>
      <c r="AE27" s="123"/>
      <c r="AF27" s="96"/>
      <c r="AG27" s="97"/>
      <c r="AH27" s="113"/>
      <c r="AI27" s="113"/>
      <c r="AJ27" s="114"/>
      <c r="AK27" s="115"/>
      <c r="AL27" s="116"/>
      <c r="AM27" s="99"/>
      <c r="AN27" s="124"/>
      <c r="AO27" s="101"/>
      <c r="AP27" s="89" t="s">
        <v>19</v>
      </c>
      <c r="AQ27" s="1">
        <v>1731065.415</v>
      </c>
      <c r="AR27" s="1">
        <v>6449071.5839999998</v>
      </c>
      <c r="AS27" s="3">
        <v>396.18599999999998</v>
      </c>
      <c r="AT27" s="107">
        <f t="shared" ref="AT27:AV28" si="224">AQ27-C27</f>
        <v>-52.605999999912456</v>
      </c>
      <c r="AU27" s="107">
        <f t="shared" si="224"/>
        <v>-3.3459999999031425</v>
      </c>
      <c r="AV27" s="107">
        <f t="shared" si="224"/>
        <v>-9.4840000000000373</v>
      </c>
      <c r="AW27" s="126">
        <f t="shared" ref="AW27:AW28" si="225">IF(DEGREES(ATAN2(AT27,AU27))&lt;0,(DEGREES(ATAN2(AT27,AU27)))+360,DEGREES(ATAN2(AT27,AU27)))</f>
        <v>183.63939047558273</v>
      </c>
      <c r="AX27" s="127">
        <f t="shared" ref="AX27:AX28" si="226">SQRT(POWER(AT27,2)+POWER(AU27,2))</f>
        <v>52.712303611112851</v>
      </c>
      <c r="AY27" s="107">
        <f t="shared" ref="AY27:AY28" si="227">AQ27-P27</f>
        <v>-0.35400000005029142</v>
      </c>
      <c r="AZ27" s="107">
        <f t="shared" ref="AZ27:AZ28" si="228">AR27-Q27</f>
        <v>-7.200000062584877E-2</v>
      </c>
      <c r="BA27" s="107">
        <f t="shared" ref="BA27:BA28" si="229">AS27-R27</f>
        <v>-0.12700000000000955</v>
      </c>
      <c r="BB27" s="126">
        <f t="shared" ref="BB27:BB28" si="230">IF(DEGREES(ATAN2(AY27,AZ27))&lt;0,(DEGREES(ATAN2(AY27,AZ27)))+360,DEGREES(ATAN2(AY27,AZ27)))</f>
        <v>191.49656311326731</v>
      </c>
      <c r="BC27" s="127">
        <f t="shared" ref="BC27:BC28" si="231">SQRT(POWER(AY27,2)+POWER(AZ27,2))</f>
        <v>0.36124783753778866</v>
      </c>
      <c r="BD27" s="128">
        <v>0.04</v>
      </c>
      <c r="BE27" s="109">
        <f t="shared" ref="BE27:BE28" si="232">BC27/0.46</f>
        <v>0.78532138595171441</v>
      </c>
      <c r="BF27" s="129"/>
      <c r="BG27" s="101">
        <v>-10.334654095802076</v>
      </c>
      <c r="BH27" s="112" t="s">
        <v>19</v>
      </c>
      <c r="BI27" s="90">
        <v>1731065.0649999999</v>
      </c>
      <c r="BJ27" s="90">
        <v>6449071.6040000003</v>
      </c>
      <c r="BK27" s="90">
        <v>396.06599999999997</v>
      </c>
      <c r="BL27" s="97">
        <f t="shared" si="18"/>
        <v>-52.956000000005588</v>
      </c>
      <c r="BM27" s="113">
        <f t="shared" si="19"/>
        <v>-3.3259999994188547</v>
      </c>
      <c r="BN27" s="113">
        <f t="shared" si="20"/>
        <v>-9.6040000000000418</v>
      </c>
      <c r="BO27" s="114">
        <f t="shared" si="21"/>
        <v>183.5938473263158</v>
      </c>
      <c r="BP27" s="113">
        <f t="shared" si="22"/>
        <v>53.060345004501492</v>
      </c>
      <c r="BQ27" s="97">
        <f t="shared" si="23"/>
        <v>-0.70400000014342368</v>
      </c>
      <c r="BR27" s="113">
        <f t="shared" si="24"/>
        <v>-5.2000000141561031E-2</v>
      </c>
      <c r="BS27" s="113">
        <f t="shared" si="25"/>
        <v>-0.2470000000000141</v>
      </c>
      <c r="BT27" s="114">
        <f t="shared" si="4"/>
        <v>184.22440322768492</v>
      </c>
      <c r="BU27" s="115">
        <f t="shared" si="5"/>
        <v>0.70591784239857747</v>
      </c>
      <c r="BV27" s="116">
        <v>0.04</v>
      </c>
      <c r="BW27" s="99">
        <f t="shared" si="155"/>
        <v>0.74073225855044855</v>
      </c>
      <c r="BX27" s="124"/>
      <c r="BY27" s="96">
        <f t="shared" si="81"/>
        <v>-20.520167328792049</v>
      </c>
      <c r="BZ27" s="97">
        <f t="shared" si="27"/>
        <v>-0.35000000009313226</v>
      </c>
      <c r="CA27" s="97">
        <f t="shared" si="28"/>
        <v>2.0000000484287739E-2</v>
      </c>
      <c r="CB27" s="97">
        <f t="shared" si="28"/>
        <v>-0.12000000000000455</v>
      </c>
      <c r="CC27" s="114">
        <f t="shared" ref="CC27:CC28" si="233">IF(DEGREES(ATAN2(BZ27,CA27))&lt;0,(DEGREES(ATAN2(BZ27,CA27)))+360,DEGREES(ATAN2(BZ27,CA27)))</f>
        <v>176.72951199866384</v>
      </c>
      <c r="CD27" s="115">
        <f t="shared" ref="CD27:CD28" si="234">SQRT(POWER(BZ27,2)+POWER(CA27,2))</f>
        <v>0.35057096297977119</v>
      </c>
      <c r="CE27" s="116">
        <v>0.04</v>
      </c>
      <c r="CF27" s="99">
        <f t="shared" ref="CF27:CF28" si="235">CD27/0.49</f>
        <v>0.71545094485667593</v>
      </c>
      <c r="CG27" s="124"/>
      <c r="CH27" s="101">
        <f t="shared" si="85"/>
        <v>-8.8970506018200446</v>
      </c>
      <c r="CI27" s="89" t="s">
        <v>19</v>
      </c>
      <c r="CJ27" s="1">
        <v>1731064.736</v>
      </c>
      <c r="CK27" s="1">
        <v>6449071.5410000002</v>
      </c>
      <c r="CL27" s="3">
        <v>396.05799999999999</v>
      </c>
      <c r="CM27" s="107">
        <f t="shared" si="86"/>
        <v>-53.284999999916181</v>
      </c>
      <c r="CN27" s="107">
        <f t="shared" si="87"/>
        <v>-3.3889999995008111</v>
      </c>
      <c r="CO27" s="107">
        <f t="shared" si="88"/>
        <v>-9.6120000000000232</v>
      </c>
      <c r="CP27" s="126">
        <f t="shared" ref="CP27:CP28" si="236">IF(DEGREES(ATAN2(CM27,CN27))&lt;0,(DEGREES(ATAN2(CM27,CN27)))+360,DEGREES(ATAN2(CM27,CN27)))</f>
        <v>183.63918942235131</v>
      </c>
      <c r="CQ27" s="127">
        <f t="shared" ref="CQ27:CQ28" si="237">SQRT(POWER(CM27,2)+POWER(CN27,2))</f>
        <v>53.392663784341046</v>
      </c>
      <c r="CR27" s="107">
        <f t="shared" ref="CR27:CR28" si="238">CJ27-BI27</f>
        <v>-0.32899999991059303</v>
      </c>
      <c r="CS27" s="107">
        <f t="shared" ref="CS27:CS28" si="239">CK27-BJ27</f>
        <v>-6.3000000081956387E-2</v>
      </c>
      <c r="CT27" s="107">
        <f t="shared" ref="CT27:CT28" si="240">CL27-BK27</f>
        <v>-7.9999999999813554E-3</v>
      </c>
      <c r="CU27" s="126">
        <f t="shared" ref="CU27:CU28" si="241">IF(DEGREES(ATAN2(CR27,CS27))&lt;0,(DEGREES(ATAN2(CR27,CS27)))+360,DEGREES(ATAN2(CR27,CS27)))</f>
        <v>190.84030547097461</v>
      </c>
      <c r="CV27" s="127">
        <f t="shared" ref="CV27:CV28" si="242">SQRT(POWER(CR27,2)+POWER(CS27,2))</f>
        <v>0.33497761111975338</v>
      </c>
      <c r="CW27" s="128">
        <v>0.04</v>
      </c>
      <c r="CX27" s="109">
        <f t="shared" ref="CX27:CX28" si="243">CV27/0.46</f>
        <v>0.72821219808642035</v>
      </c>
      <c r="CY27" s="129"/>
      <c r="CZ27" s="101">
        <f t="shared" si="95"/>
        <v>1.7836657176126591</v>
      </c>
      <c r="DA27" s="112" t="s">
        <v>19</v>
      </c>
      <c r="DB27" s="1">
        <v>1731064.267</v>
      </c>
      <c r="DC27" s="1">
        <v>6449071.4950000001</v>
      </c>
      <c r="DD27" s="1">
        <v>395.94</v>
      </c>
      <c r="DE27" s="97">
        <f t="shared" si="32"/>
        <v>-53.753999999957159</v>
      </c>
      <c r="DF27" s="113">
        <f t="shared" si="33"/>
        <v>-3.4349999995902181</v>
      </c>
      <c r="DG27" s="113">
        <f t="shared" si="34"/>
        <v>-9.7300000000000182</v>
      </c>
      <c r="DH27" s="114">
        <f t="shared" si="96"/>
        <v>183.65635608294542</v>
      </c>
      <c r="DI27" s="113">
        <f t="shared" si="97"/>
        <v>53.863640250103586</v>
      </c>
      <c r="DJ27" s="97">
        <f t="shared" si="98"/>
        <v>-0.79799999995157123</v>
      </c>
      <c r="DK27" s="113">
        <f t="shared" si="99"/>
        <v>-0.10900000017136335</v>
      </c>
      <c r="DL27" s="113">
        <f t="shared" si="100"/>
        <v>-0.12599999999997635</v>
      </c>
      <c r="DM27" s="114">
        <f t="shared" si="101"/>
        <v>187.77798172823722</v>
      </c>
      <c r="DN27" s="115">
        <f t="shared" si="102"/>
        <v>0.80540983353822104</v>
      </c>
      <c r="DO27" s="116">
        <v>0.04</v>
      </c>
      <c r="DP27" s="99">
        <f t="shared" si="103"/>
        <v>0.74231321063430511</v>
      </c>
      <c r="DQ27" s="124"/>
      <c r="DR27" s="96">
        <f t="shared" si="156"/>
        <v>0.21343097530952537</v>
      </c>
      <c r="DS27" s="97">
        <f t="shared" ref="DS27:DS28" si="244">DB27-CJ27</f>
        <v>-0.46900000004097819</v>
      </c>
      <c r="DT27" s="97">
        <f t="shared" ref="DT27:DT28" si="245">DC27-CK27</f>
        <v>-4.6000000089406967E-2</v>
      </c>
      <c r="DU27" s="97">
        <f t="shared" ref="DU27:DU28" si="246">DD27-CL27</f>
        <v>-0.117999999999995</v>
      </c>
      <c r="DV27" s="114">
        <f t="shared" ref="DV27:DV28" si="247">IF(DEGREES(ATAN2(DS27,DT27))&lt;0,(DEGREES(ATAN2(DS27,DT27)))+360,DEGREES(ATAN2(DS27,DT27)))</f>
        <v>185.60171194114145</v>
      </c>
      <c r="DW27" s="115">
        <f t="shared" ref="DW27:DW28" si="248">SQRT(POWER(DS27,2)+POWER(DT27,2))</f>
        <v>0.47125046424026257</v>
      </c>
      <c r="DX27" s="116">
        <v>0.04</v>
      </c>
      <c r="DY27" s="99">
        <f t="shared" si="110"/>
        <v>0.75400074278442009</v>
      </c>
      <c r="DZ27" s="124"/>
      <c r="EA27" s="101">
        <f t="shared" ref="EA27:EA28" si="249">(DY27/CX27-1)*100</f>
        <v>3.5413502775381023</v>
      </c>
      <c r="EB27" s="112" t="s">
        <v>19</v>
      </c>
      <c r="EC27" s="1">
        <v>1731063.601</v>
      </c>
      <c r="ED27" s="1">
        <v>6449071.426</v>
      </c>
      <c r="EE27" s="1">
        <v>395.85</v>
      </c>
      <c r="EF27" s="97">
        <f t="shared" si="47"/>
        <v>-54.419999999925494</v>
      </c>
      <c r="EG27" s="113">
        <f t="shared" si="48"/>
        <v>-3.5039999997243285</v>
      </c>
      <c r="EH27" s="113">
        <f t="shared" si="49"/>
        <v>-9.8199999999999932</v>
      </c>
      <c r="EI27" s="114">
        <f t="shared" si="112"/>
        <v>183.68408038773103</v>
      </c>
      <c r="EJ27" s="113">
        <f t="shared" si="113"/>
        <v>54.532691259371738</v>
      </c>
      <c r="EK27" s="97">
        <f t="shared" si="52"/>
        <v>-0.66599999996833503</v>
      </c>
      <c r="EL27" s="113">
        <f t="shared" si="53"/>
        <v>-6.9000000134110451E-2</v>
      </c>
      <c r="EM27" s="113">
        <f t="shared" si="54"/>
        <v>-8.9999999999974989E-2</v>
      </c>
      <c r="EN27" s="114">
        <f t="shared" si="114"/>
        <v>185.91494637812522</v>
      </c>
      <c r="EO27" s="115">
        <f t="shared" si="115"/>
        <v>0.66956478400251118</v>
      </c>
      <c r="EP27" s="116">
        <v>0.04</v>
      </c>
      <c r="EQ27" s="99">
        <f t="shared" si="116"/>
        <v>0.72778780869838167</v>
      </c>
      <c r="ER27" s="124"/>
      <c r="ES27" s="101">
        <f t="shared" si="117"/>
        <v>-1.9567753514061148</v>
      </c>
      <c r="ET27" s="89" t="s">
        <v>19</v>
      </c>
      <c r="EU27" s="119">
        <v>1731063.2139999999</v>
      </c>
      <c r="EV27" s="119">
        <v>6449071.4060000004</v>
      </c>
      <c r="EW27" s="208">
        <v>395.786</v>
      </c>
      <c r="EX27" s="107">
        <f t="shared" si="118"/>
        <v>-54.807000000029802</v>
      </c>
      <c r="EY27" s="107">
        <f t="shared" si="119"/>
        <v>-3.5239999992772937</v>
      </c>
      <c r="EZ27" s="107">
        <f t="shared" si="120"/>
        <v>-9.8840000000000146</v>
      </c>
      <c r="FA27" s="126">
        <f t="shared" ref="FA27:FA28" si="250">IF(DEGREES(ATAN2(EX27,EY27))&lt;0,(DEGREES(ATAN2(EX27,EY27)))+360,DEGREES(ATAN2(EX27,EY27)))</f>
        <v>183.67896005931803</v>
      </c>
      <c r="FB27" s="127">
        <f t="shared" ref="FB27:FB28" si="251">SQRT(POWER(EX27,2)+POWER(EY27,2))</f>
        <v>54.92017684784139</v>
      </c>
      <c r="FC27" s="107">
        <f t="shared" si="123"/>
        <v>-0.38700000010430813</v>
      </c>
      <c r="FD27" s="107">
        <f t="shared" si="124"/>
        <v>-1.9999999552965164E-2</v>
      </c>
      <c r="FE27" s="107">
        <f t="shared" si="125"/>
        <v>-6.4000000000021373E-2</v>
      </c>
      <c r="FF27" s="126">
        <f t="shared" ref="FF27:FF28" si="252">IF(DEGREES(ATAN2(FC27,FD27))&lt;0,(DEGREES(ATAN2(FC27,FD27)))+360,DEGREES(ATAN2(FC27,FD27)))</f>
        <v>182.95839026715234</v>
      </c>
      <c r="FG27" s="127">
        <f t="shared" ref="FG27:FG28" si="253">SQRT(POWER(FC27,2)+POWER(FD27,2))</f>
        <v>0.38751645134478241</v>
      </c>
      <c r="FH27" s="128">
        <v>0.04</v>
      </c>
      <c r="FI27" s="109">
        <f t="shared" si="128"/>
        <v>0.78603742666284471</v>
      </c>
      <c r="FJ27" s="129"/>
      <c r="FK27" s="101">
        <f t="shared" ref="FK27:FK28" si="254">(FI27/EQ27-1)*100</f>
        <v>8.0036539865431457</v>
      </c>
      <c r="FL27" s="112" t="s">
        <v>19</v>
      </c>
      <c r="FM27" s="1">
        <v>1731062.6529999999</v>
      </c>
      <c r="FN27" s="1">
        <v>6449071.3250000002</v>
      </c>
      <c r="FO27" s="1">
        <v>395.64100000000002</v>
      </c>
      <c r="FP27" s="97">
        <f t="shared" si="58"/>
        <v>-55.368000000016764</v>
      </c>
      <c r="FQ27" s="113">
        <f t="shared" si="59"/>
        <v>-3.6049999995157123</v>
      </c>
      <c r="FR27" s="113">
        <f t="shared" si="60"/>
        <v>-10.028999999999996</v>
      </c>
      <c r="FS27" s="114">
        <f t="shared" si="130"/>
        <v>183.7252591484046</v>
      </c>
      <c r="FT27" s="113">
        <f t="shared" si="131"/>
        <v>55.485236315603494</v>
      </c>
      <c r="FU27" s="97">
        <f t="shared" si="63"/>
        <v>-0.94800000009126961</v>
      </c>
      <c r="FV27" s="113">
        <f t="shared" si="10"/>
        <v>-0.10099999979138374</v>
      </c>
      <c r="FW27" s="113">
        <f t="shared" si="10"/>
        <v>-0.20900000000000318</v>
      </c>
      <c r="FX27" s="114">
        <f t="shared" si="132"/>
        <v>186.08135700562778</v>
      </c>
      <c r="FY27" s="115">
        <f t="shared" si="133"/>
        <v>0.9533650927797318</v>
      </c>
      <c r="FZ27" s="116">
        <v>0.04</v>
      </c>
      <c r="GA27" s="99">
        <f t="shared" si="134"/>
        <v>0.80588765239199645</v>
      </c>
      <c r="GB27" s="124"/>
      <c r="GC27" s="101">
        <f t="shared" si="135"/>
        <v>10.731128326165983</v>
      </c>
      <c r="GD27" s="107">
        <f t="shared" si="136"/>
        <v>-0.56099999998696148</v>
      </c>
      <c r="GE27" s="107">
        <f t="shared" si="66"/>
        <v>-8.1000000238418579E-2</v>
      </c>
      <c r="GF27" s="107">
        <f t="shared" si="66"/>
        <v>-0.14499999999998181</v>
      </c>
      <c r="GG27" s="126">
        <f t="shared" ref="GG27:GG28" si="255">IF(DEGREES(ATAN2(GD27,GE27))&lt;0,(DEGREES(ATAN2(GD27,GE27)))+360,DEGREES(ATAN2(GD27,GE27)))</f>
        <v>188.21587443914424</v>
      </c>
      <c r="GH27" s="127">
        <f t="shared" ref="GH27:GH28" si="256">SQRT(POWER(GD27,2)+POWER(GE27,2))</f>
        <v>0.56681743094579806</v>
      </c>
      <c r="GI27" s="128">
        <v>0.04</v>
      </c>
      <c r="GJ27" s="109">
        <f t="shared" si="139"/>
        <v>0.82147453760260591</v>
      </c>
      <c r="GK27" s="129"/>
      <c r="GL27" s="101">
        <f t="shared" si="140"/>
        <v>4.5083236163716789</v>
      </c>
      <c r="GM27" s="119"/>
    </row>
    <row r="28" spans="1:195" x14ac:dyDescent="0.35">
      <c r="A28" s="18" t="s">
        <v>20</v>
      </c>
      <c r="B28" s="44">
        <v>39349</v>
      </c>
      <c r="C28" s="113">
        <v>1730850.8670000001</v>
      </c>
      <c r="D28" s="113">
        <v>6450212.5549999997</v>
      </c>
      <c r="E28" s="113">
        <v>434.37</v>
      </c>
      <c r="F28" s="97">
        <v>1730850.8670000001</v>
      </c>
      <c r="G28" s="113">
        <v>6450212.5549999997</v>
      </c>
      <c r="H28" s="115">
        <v>434.37</v>
      </c>
      <c r="I28" s="119"/>
      <c r="J28" s="119"/>
      <c r="K28" s="119"/>
      <c r="L28" s="120"/>
      <c r="M28" s="119"/>
      <c r="N28" s="19"/>
      <c r="O28" s="89" t="s">
        <v>20</v>
      </c>
      <c r="P28" s="90">
        <v>1730792.733</v>
      </c>
      <c r="Q28" s="90">
        <v>6450206.3039999995</v>
      </c>
      <c r="R28" s="90">
        <v>419.06700000000001</v>
      </c>
      <c r="S28" s="97">
        <f t="shared" si="68"/>
        <v>-58.134000000078231</v>
      </c>
      <c r="T28" s="113">
        <f t="shared" si="69"/>
        <v>-6.2510000001639128</v>
      </c>
      <c r="U28" s="113">
        <f t="shared" si="70"/>
        <v>-15.302999999999997</v>
      </c>
      <c r="V28" s="114">
        <f t="shared" si="222"/>
        <v>186.13728737896525</v>
      </c>
      <c r="W28" s="115">
        <f t="shared" si="223"/>
        <v>58.46911113580525</v>
      </c>
      <c r="X28" s="113"/>
      <c r="Y28" s="113"/>
      <c r="Z28" s="113"/>
      <c r="AA28" s="114"/>
      <c r="AB28" s="115"/>
      <c r="AC28" s="93"/>
      <c r="AD28" s="122">
        <v>0.91887245095192904</v>
      </c>
      <c r="AE28" s="123"/>
      <c r="AF28" s="96"/>
      <c r="AG28" s="97"/>
      <c r="AH28" s="113"/>
      <c r="AI28" s="113"/>
      <c r="AJ28" s="114"/>
      <c r="AK28" s="115"/>
      <c r="AL28" s="116"/>
      <c r="AM28" s="99"/>
      <c r="AN28" s="124"/>
      <c r="AO28" s="101"/>
      <c r="AP28" s="89" t="s">
        <v>20</v>
      </c>
      <c r="AQ28" s="1">
        <v>1730792.3910000001</v>
      </c>
      <c r="AR28" s="1">
        <v>6450206.2400000002</v>
      </c>
      <c r="AS28" s="3">
        <v>418.94799999999998</v>
      </c>
      <c r="AT28" s="107">
        <f t="shared" si="224"/>
        <v>-58.476000000024214</v>
      </c>
      <c r="AU28" s="107">
        <f t="shared" si="224"/>
        <v>-6.3149999994784594</v>
      </c>
      <c r="AV28" s="107">
        <f t="shared" si="224"/>
        <v>-15.422000000000025</v>
      </c>
      <c r="AW28" s="126">
        <f t="shared" si="225"/>
        <v>186.16365728578887</v>
      </c>
      <c r="AX28" s="127">
        <f t="shared" si="226"/>
        <v>58.815999532408227</v>
      </c>
      <c r="AY28" s="107">
        <f t="shared" si="227"/>
        <v>-0.34199999994598329</v>
      </c>
      <c r="AZ28" s="107">
        <f t="shared" si="228"/>
        <v>-6.3999999314546585E-2</v>
      </c>
      <c r="BA28" s="107">
        <f t="shared" si="229"/>
        <v>-0.11900000000002819</v>
      </c>
      <c r="BB28" s="126">
        <f t="shared" si="230"/>
        <v>190.59942360711997</v>
      </c>
      <c r="BC28" s="127">
        <f t="shared" si="231"/>
        <v>0.34793677568678266</v>
      </c>
      <c r="BD28" s="128">
        <v>0.04</v>
      </c>
      <c r="BE28" s="109">
        <f t="shared" si="232"/>
        <v>0.75638429497126658</v>
      </c>
      <c r="BF28" s="129"/>
      <c r="BG28" s="101">
        <v>-16.843864510961538</v>
      </c>
      <c r="BH28" s="112" t="s">
        <v>20</v>
      </c>
      <c r="BI28" s="90">
        <v>1730792.041</v>
      </c>
      <c r="BJ28" s="90">
        <v>6450206.1869999999</v>
      </c>
      <c r="BK28" s="90">
        <v>418.82900000000001</v>
      </c>
      <c r="BL28" s="97">
        <f t="shared" si="18"/>
        <v>-58.826000000117347</v>
      </c>
      <c r="BM28" s="113">
        <f t="shared" si="19"/>
        <v>-6.3679999997839332</v>
      </c>
      <c r="BN28" s="113">
        <f t="shared" si="20"/>
        <v>-15.540999999999997</v>
      </c>
      <c r="BO28" s="114">
        <f t="shared" si="21"/>
        <v>186.17829317249956</v>
      </c>
      <c r="BP28" s="113">
        <f t="shared" si="22"/>
        <v>59.169668750222478</v>
      </c>
      <c r="BQ28" s="97">
        <f t="shared" si="23"/>
        <v>-0.69200000003911555</v>
      </c>
      <c r="BR28" s="113">
        <f t="shared" si="24"/>
        <v>-0.11699999962002039</v>
      </c>
      <c r="BS28" s="113">
        <f t="shared" si="25"/>
        <v>-0.23799999999999955</v>
      </c>
      <c r="BT28" s="114">
        <f t="shared" si="4"/>
        <v>189.59653551660267</v>
      </c>
      <c r="BU28" s="115">
        <f t="shared" si="5"/>
        <v>0.70182120227677702</v>
      </c>
      <c r="BV28" s="116">
        <v>0.04</v>
      </c>
      <c r="BW28" s="99">
        <f t="shared" si="155"/>
        <v>0.73643358056324981</v>
      </c>
      <c r="BX28" s="124"/>
      <c r="BY28" s="96">
        <f t="shared" si="81"/>
        <v>-19.854645788942427</v>
      </c>
      <c r="BZ28" s="97">
        <f t="shared" si="27"/>
        <v>-0.35000000009313226</v>
      </c>
      <c r="CA28" s="97">
        <f t="shared" si="28"/>
        <v>-5.3000000305473804E-2</v>
      </c>
      <c r="CB28" s="97">
        <f t="shared" si="28"/>
        <v>-0.11899999999997135</v>
      </c>
      <c r="CC28" s="114">
        <f t="shared" si="233"/>
        <v>188.61079882077382</v>
      </c>
      <c r="CD28" s="115">
        <f t="shared" si="234"/>
        <v>0.35399011299409594</v>
      </c>
      <c r="CE28" s="116">
        <v>0.04</v>
      </c>
      <c r="CF28" s="99">
        <f t="shared" si="235"/>
        <v>0.72242880202876725</v>
      </c>
      <c r="CG28" s="124"/>
      <c r="CH28" s="101">
        <f t="shared" si="85"/>
        <v>-4.48918534774565</v>
      </c>
      <c r="CI28" s="89" t="s">
        <v>20</v>
      </c>
      <c r="CJ28" s="1">
        <v>1730791.6950000001</v>
      </c>
      <c r="CK28" s="1">
        <v>6450206.142</v>
      </c>
      <c r="CL28" s="3">
        <v>418.76600000000002</v>
      </c>
      <c r="CM28" s="107">
        <f t="shared" si="86"/>
        <v>-59.172000000020489</v>
      </c>
      <c r="CN28" s="107">
        <f t="shared" si="87"/>
        <v>-6.4129999997094274</v>
      </c>
      <c r="CO28" s="107">
        <f t="shared" si="88"/>
        <v>-15.603999999999985</v>
      </c>
      <c r="CP28" s="126">
        <f t="shared" si="236"/>
        <v>186.18551421484582</v>
      </c>
      <c r="CQ28" s="127">
        <f t="shared" si="237"/>
        <v>59.518502610521864</v>
      </c>
      <c r="CR28" s="107">
        <f t="shared" si="238"/>
        <v>-0.34599999990314245</v>
      </c>
      <c r="CS28" s="107">
        <f t="shared" si="239"/>
        <v>-4.4999999925494194E-2</v>
      </c>
      <c r="CT28" s="107">
        <f t="shared" si="240"/>
        <v>-6.2999999999988177E-2</v>
      </c>
      <c r="CU28" s="126">
        <f t="shared" si="241"/>
        <v>187.41016894828192</v>
      </c>
      <c r="CV28" s="127">
        <f t="shared" si="242"/>
        <v>0.34891402942024136</v>
      </c>
      <c r="CW28" s="128">
        <v>0.04</v>
      </c>
      <c r="CX28" s="109">
        <f t="shared" si="243"/>
        <v>0.75850875960922026</v>
      </c>
      <c r="CY28" s="129"/>
      <c r="CZ28" s="101">
        <f t="shared" si="95"/>
        <v>4.9942579087560057</v>
      </c>
      <c r="DA28" s="112" t="s">
        <v>20</v>
      </c>
      <c r="DB28" s="1">
        <v>1730791.2690000001</v>
      </c>
      <c r="DC28" s="1">
        <v>6450206.0930000003</v>
      </c>
      <c r="DD28" s="1">
        <v>418.65100000000001</v>
      </c>
      <c r="DE28" s="97">
        <f t="shared" si="32"/>
        <v>-59.597999999998137</v>
      </c>
      <c r="DF28" s="113">
        <f t="shared" si="33"/>
        <v>-6.4619999993592501</v>
      </c>
      <c r="DG28" s="113">
        <f t="shared" si="34"/>
        <v>-15.718999999999994</v>
      </c>
      <c r="DH28" s="114">
        <f t="shared" si="96"/>
        <v>186.18820382801027</v>
      </c>
      <c r="DI28" s="113">
        <f t="shared" si="97"/>
        <v>59.947302257828895</v>
      </c>
      <c r="DJ28" s="97">
        <f t="shared" si="98"/>
        <v>-0.77199999988079071</v>
      </c>
      <c r="DK28" s="113">
        <f t="shared" si="99"/>
        <v>-9.3999999575316906E-2</v>
      </c>
      <c r="DL28" s="113">
        <f t="shared" si="100"/>
        <v>-0.17799999999999727</v>
      </c>
      <c r="DM28" s="114">
        <f t="shared" si="101"/>
        <v>186.94225528161522</v>
      </c>
      <c r="DN28" s="115">
        <f t="shared" si="102"/>
        <v>0.77770174214547083</v>
      </c>
      <c r="DO28" s="116">
        <v>0.04</v>
      </c>
      <c r="DP28" s="99">
        <f t="shared" si="103"/>
        <v>0.71677579921241552</v>
      </c>
      <c r="DQ28" s="124"/>
      <c r="DR28" s="96">
        <f t="shared" si="156"/>
        <v>-2.6693216971175215</v>
      </c>
      <c r="DS28" s="97">
        <f t="shared" si="244"/>
        <v>-0.42599999997764826</v>
      </c>
      <c r="DT28" s="97">
        <f t="shared" si="245"/>
        <v>-4.8999999649822712E-2</v>
      </c>
      <c r="DU28" s="97">
        <f t="shared" si="246"/>
        <v>-0.11500000000000909</v>
      </c>
      <c r="DV28" s="114">
        <f t="shared" si="247"/>
        <v>186.56152376716278</v>
      </c>
      <c r="DW28" s="115">
        <f t="shared" si="248"/>
        <v>0.42880881514567648</v>
      </c>
      <c r="DX28" s="116">
        <v>0.04</v>
      </c>
      <c r="DY28" s="99">
        <f t="shared" si="110"/>
        <v>0.68609410423308237</v>
      </c>
      <c r="DZ28" s="124"/>
      <c r="EA28" s="101">
        <f t="shared" si="249"/>
        <v>-9.5469768092652618</v>
      </c>
      <c r="EB28" s="112" t="s">
        <v>20</v>
      </c>
      <c r="EC28" s="1">
        <v>1730790.56</v>
      </c>
      <c r="ED28" s="1">
        <v>6450205.9919999996</v>
      </c>
      <c r="EE28" s="1">
        <v>418.47800000000001</v>
      </c>
      <c r="EF28" s="97">
        <f t="shared" si="47"/>
        <v>-60.307000000029802</v>
      </c>
      <c r="EG28" s="113">
        <f t="shared" si="48"/>
        <v>-6.5630000000819564</v>
      </c>
      <c r="EH28" s="113">
        <f t="shared" si="49"/>
        <v>-15.891999999999996</v>
      </c>
      <c r="EI28" s="114">
        <f t="shared" si="112"/>
        <v>186.21085753292147</v>
      </c>
      <c r="EJ28" s="113">
        <f t="shared" si="113"/>
        <v>60.663063045024941</v>
      </c>
      <c r="EK28" s="97">
        <f t="shared" si="52"/>
        <v>-0.70900000003166497</v>
      </c>
      <c r="EL28" s="113">
        <f t="shared" si="53"/>
        <v>-0.10100000072270632</v>
      </c>
      <c r="EM28" s="113">
        <f t="shared" si="54"/>
        <v>-0.17300000000000182</v>
      </c>
      <c r="EN28" s="114">
        <f t="shared" si="114"/>
        <v>188.10747374732247</v>
      </c>
      <c r="EO28" s="115">
        <f t="shared" si="115"/>
        <v>0.71615780397262141</v>
      </c>
      <c r="EP28" s="116">
        <v>0.04</v>
      </c>
      <c r="EQ28" s="99">
        <f t="shared" si="116"/>
        <v>0.77843239562241451</v>
      </c>
      <c r="ER28" s="124"/>
      <c r="ES28" s="101">
        <f t="shared" si="117"/>
        <v>8.6019361253193196</v>
      </c>
      <c r="ET28" s="89" t="s">
        <v>20</v>
      </c>
      <c r="EU28" s="119">
        <v>1730790.1680000001</v>
      </c>
      <c r="EV28" s="119">
        <v>6450205.9369999999</v>
      </c>
      <c r="EW28" s="208">
        <v>418.33300000000003</v>
      </c>
      <c r="EX28" s="107">
        <f t="shared" si="118"/>
        <v>-60.699000000022352</v>
      </c>
      <c r="EY28" s="107">
        <f t="shared" si="119"/>
        <v>-6.6179999997839332</v>
      </c>
      <c r="EZ28" s="107">
        <f t="shared" si="120"/>
        <v>-16.036999999999978</v>
      </c>
      <c r="FA28" s="126">
        <f t="shared" si="250"/>
        <v>186.22236908505388</v>
      </c>
      <c r="FB28" s="127">
        <f t="shared" si="251"/>
        <v>61.058713751600216</v>
      </c>
      <c r="FC28" s="107">
        <f t="shared" si="123"/>
        <v>-0.39199999999254942</v>
      </c>
      <c r="FD28" s="107">
        <f t="shared" si="124"/>
        <v>-5.4999999701976776E-2</v>
      </c>
      <c r="FE28" s="107">
        <f t="shared" si="125"/>
        <v>-0.14499999999998181</v>
      </c>
      <c r="FF28" s="126">
        <f t="shared" si="252"/>
        <v>187.9868119863157</v>
      </c>
      <c r="FG28" s="127">
        <f t="shared" si="253"/>
        <v>0.39583961393647327</v>
      </c>
      <c r="FH28" s="128">
        <v>0.04</v>
      </c>
      <c r="FI28" s="109">
        <f t="shared" si="128"/>
        <v>0.80292010940461112</v>
      </c>
      <c r="FJ28" s="129"/>
      <c r="FK28" s="101">
        <f t="shared" si="254"/>
        <v>3.1457726990687274</v>
      </c>
      <c r="FL28" s="112" t="s">
        <v>20</v>
      </c>
      <c r="FM28" s="1">
        <v>1730789.591</v>
      </c>
      <c r="FN28" s="1">
        <v>6450205.8669999996</v>
      </c>
      <c r="FO28" s="1">
        <v>418.185</v>
      </c>
      <c r="FP28" s="97">
        <f t="shared" si="58"/>
        <v>-61.276000000070781</v>
      </c>
      <c r="FQ28" s="113">
        <f t="shared" si="59"/>
        <v>-6.6880000000819564</v>
      </c>
      <c r="FR28" s="113">
        <f t="shared" si="60"/>
        <v>-16.185000000000002</v>
      </c>
      <c r="FS28" s="114">
        <f t="shared" si="130"/>
        <v>186.2289204050478</v>
      </c>
      <c r="FT28" s="113">
        <f t="shared" si="131"/>
        <v>61.639902011682096</v>
      </c>
      <c r="FU28" s="97">
        <f t="shared" si="63"/>
        <v>-0.96900000004097819</v>
      </c>
      <c r="FV28" s="113">
        <f t="shared" si="10"/>
        <v>-0.125</v>
      </c>
      <c r="FW28" s="113">
        <f t="shared" si="10"/>
        <v>-0.29300000000000637</v>
      </c>
      <c r="FX28" s="114">
        <f t="shared" si="132"/>
        <v>187.35050320845053</v>
      </c>
      <c r="FY28" s="115">
        <f t="shared" si="133"/>
        <v>0.97702917053658933</v>
      </c>
      <c r="FZ28" s="116">
        <v>0.04</v>
      </c>
      <c r="GA28" s="99">
        <f t="shared" si="134"/>
        <v>0.82589109935468241</v>
      </c>
      <c r="GB28" s="124"/>
      <c r="GC28" s="101">
        <f t="shared" si="135"/>
        <v>6.0967020385015225</v>
      </c>
      <c r="GD28" s="107">
        <f t="shared" si="136"/>
        <v>-0.57700000004842877</v>
      </c>
      <c r="GE28" s="107">
        <f t="shared" si="66"/>
        <v>-7.0000000298023224E-2</v>
      </c>
      <c r="GF28" s="107">
        <f t="shared" si="66"/>
        <v>-0.14800000000002456</v>
      </c>
      <c r="GG28" s="126">
        <f t="shared" si="255"/>
        <v>186.91715808072396</v>
      </c>
      <c r="GH28" s="127">
        <f t="shared" si="256"/>
        <v>0.58123059115776943</v>
      </c>
      <c r="GI28" s="128">
        <v>0.04</v>
      </c>
      <c r="GJ28" s="109">
        <f t="shared" si="139"/>
        <v>0.84236317559097029</v>
      </c>
      <c r="GK28" s="129"/>
      <c r="GL28" s="101">
        <f t="shared" si="140"/>
        <v>4.9124521511370922</v>
      </c>
      <c r="GM28" s="119"/>
    </row>
    <row r="29" spans="1:195" x14ac:dyDescent="0.35">
      <c r="A29" s="18" t="s">
        <v>21</v>
      </c>
      <c r="B29" s="44">
        <v>39349</v>
      </c>
      <c r="C29" s="113">
        <v>1729089.702</v>
      </c>
      <c r="D29" s="113">
        <v>6447987.568</v>
      </c>
      <c r="E29" s="113">
        <v>179.45</v>
      </c>
      <c r="F29" s="97">
        <v>1729089.702</v>
      </c>
      <c r="G29" s="113">
        <v>6447987.568</v>
      </c>
      <c r="H29" s="115">
        <v>179.45</v>
      </c>
      <c r="I29" s="119"/>
      <c r="J29" s="119"/>
      <c r="K29" s="119"/>
      <c r="L29" s="120"/>
      <c r="M29" s="119"/>
      <c r="N29" s="19"/>
      <c r="O29" s="89" t="s">
        <v>21</v>
      </c>
      <c r="P29" s="90">
        <v>1729043.648</v>
      </c>
      <c r="Q29" s="90">
        <v>6447965.898</v>
      </c>
      <c r="R29" s="90">
        <v>175.971</v>
      </c>
      <c r="S29" s="97">
        <f t="shared" si="68"/>
        <v>-46.054000000003725</v>
      </c>
      <c r="T29" s="113">
        <f t="shared" si="69"/>
        <v>-21.669999999925494</v>
      </c>
      <c r="U29" s="113">
        <f t="shared" si="70"/>
        <v>-3.478999999999985</v>
      </c>
      <c r="V29" s="114">
        <f t="shared" si="222"/>
        <v>205.19860719857127</v>
      </c>
      <c r="W29" s="115">
        <f t="shared" si="223"/>
        <v>50.897542337495182</v>
      </c>
      <c r="X29" s="113"/>
      <c r="Y29" s="113"/>
      <c r="Z29" s="113"/>
      <c r="AA29" s="114"/>
      <c r="AB29" s="115"/>
      <c r="AC29" s="93"/>
      <c r="AD29" s="122">
        <v>0.96670604553085782</v>
      </c>
      <c r="AE29" s="123"/>
      <c r="AF29" s="96"/>
      <c r="AG29" s="97"/>
      <c r="AH29" s="113"/>
      <c r="AI29" s="113"/>
      <c r="AJ29" s="114"/>
      <c r="AK29" s="115"/>
      <c r="AL29" s="116"/>
      <c r="AM29" s="99"/>
      <c r="AN29" s="124"/>
      <c r="AO29" s="101"/>
      <c r="AP29" s="89"/>
      <c r="AQ29" s="2"/>
      <c r="AR29" s="2"/>
      <c r="AS29" s="4"/>
      <c r="AT29" s="107"/>
      <c r="AU29" s="107"/>
      <c r="AV29" s="107"/>
      <c r="AW29" s="126"/>
      <c r="AX29" s="127"/>
      <c r="AY29" s="107"/>
      <c r="AZ29" s="107"/>
      <c r="BA29" s="107"/>
      <c r="BB29" s="126"/>
      <c r="BC29" s="127"/>
      <c r="BD29" s="128"/>
      <c r="BE29" s="109"/>
      <c r="BF29" s="129"/>
      <c r="BG29" s="132"/>
      <c r="BH29" s="112" t="s">
        <v>21</v>
      </c>
      <c r="BI29" s="90">
        <v>1729043.05</v>
      </c>
      <c r="BJ29" s="90">
        <v>6447965.602</v>
      </c>
      <c r="BK29" s="90">
        <v>175.869</v>
      </c>
      <c r="BL29" s="97">
        <f t="shared" si="18"/>
        <v>-46.652000000001863</v>
      </c>
      <c r="BM29" s="113">
        <f t="shared" si="19"/>
        <v>-21.966000000014901</v>
      </c>
      <c r="BN29" s="113">
        <f t="shared" si="20"/>
        <v>-3.5809999999999889</v>
      </c>
      <c r="BO29" s="114">
        <f t="shared" si="21"/>
        <v>205.2133065358764</v>
      </c>
      <c r="BP29" s="113">
        <f t="shared" si="22"/>
        <v>51.564660960786199</v>
      </c>
      <c r="BQ29" s="97">
        <f t="shared" si="23"/>
        <v>-0.59799999999813735</v>
      </c>
      <c r="BR29" s="113">
        <f t="shared" si="24"/>
        <v>-0.29600000008940697</v>
      </c>
      <c r="BS29" s="113">
        <f t="shared" si="25"/>
        <v>-0.10200000000000387</v>
      </c>
      <c r="BT29" s="114">
        <f t="shared" si="4"/>
        <v>206.3346404441387</v>
      </c>
      <c r="BU29" s="115">
        <f t="shared" si="5"/>
        <v>0.66724807984040024</v>
      </c>
      <c r="BV29" s="116">
        <v>0.04</v>
      </c>
      <c r="BW29" s="99">
        <f t="shared" si="155"/>
        <v>0.70015538283357848</v>
      </c>
      <c r="BX29" s="124"/>
      <c r="BY29" s="96">
        <f t="shared" si="81"/>
        <v>-27.573083247959364</v>
      </c>
      <c r="BZ29" s="97"/>
      <c r="CA29" s="97"/>
      <c r="CB29" s="97"/>
      <c r="CC29" s="114"/>
      <c r="CD29" s="115"/>
      <c r="CE29" s="116"/>
      <c r="CF29" s="99"/>
      <c r="CG29" s="124"/>
      <c r="CH29" s="101"/>
      <c r="CI29" s="89"/>
      <c r="CJ29" s="2"/>
      <c r="CK29" s="1"/>
      <c r="CL29" s="3"/>
      <c r="CM29" s="107"/>
      <c r="CN29" s="107"/>
      <c r="CO29" s="107"/>
      <c r="CP29" s="126"/>
      <c r="CQ29" s="127"/>
      <c r="CR29" s="107"/>
      <c r="CS29" s="107"/>
      <c r="CT29" s="107"/>
      <c r="CU29" s="126"/>
      <c r="CV29" s="127"/>
      <c r="CW29" s="128"/>
      <c r="CX29" s="109"/>
      <c r="CY29" s="129"/>
      <c r="CZ29" s="101"/>
      <c r="DA29" s="112" t="s">
        <v>21</v>
      </c>
      <c r="DB29" s="1">
        <v>1729042.382</v>
      </c>
      <c r="DC29" s="1">
        <v>6447965.2779999999</v>
      </c>
      <c r="DD29" s="1">
        <v>175.85599999999999</v>
      </c>
      <c r="DE29" s="97">
        <f t="shared" si="32"/>
        <v>-47.320000000065193</v>
      </c>
      <c r="DF29" s="113">
        <f t="shared" si="33"/>
        <v>-22.290000000037253</v>
      </c>
      <c r="DG29" s="113">
        <f t="shared" si="34"/>
        <v>-3.5939999999999941</v>
      </c>
      <c r="DH29" s="114">
        <f t="shared" si="96"/>
        <v>205.22269497257892</v>
      </c>
      <c r="DI29" s="113">
        <f t="shared" si="97"/>
        <v>52.307040635155708</v>
      </c>
      <c r="DJ29" s="97">
        <f t="shared" si="98"/>
        <v>-0.66800000006332994</v>
      </c>
      <c r="DK29" s="113">
        <f t="shared" si="99"/>
        <v>-0.32400000002235174</v>
      </c>
      <c r="DL29" s="113">
        <f t="shared" si="100"/>
        <v>-1.300000000000523E-2</v>
      </c>
      <c r="DM29" s="114">
        <f t="shared" si="101"/>
        <v>205.87477397863205</v>
      </c>
      <c r="DN29" s="115">
        <f t="shared" si="102"/>
        <v>0.7424284477975589</v>
      </c>
      <c r="DO29" s="116">
        <v>0.04</v>
      </c>
      <c r="DP29" s="99">
        <f t="shared" si="103"/>
        <v>0.6842658505046626</v>
      </c>
      <c r="DQ29" s="124"/>
      <c r="DR29" s="96">
        <f t="shared" si="156"/>
        <v>-2.2694294321654485</v>
      </c>
      <c r="DS29" s="97"/>
      <c r="DT29" s="97"/>
      <c r="DU29" s="97"/>
      <c r="DV29" s="114"/>
      <c r="DW29" s="115"/>
      <c r="DX29" s="116"/>
      <c r="DY29" s="99"/>
      <c r="DZ29" s="124"/>
      <c r="EA29" s="101"/>
      <c r="EB29" s="112" t="s">
        <v>21</v>
      </c>
      <c r="EC29" s="1">
        <v>1729041.7860000001</v>
      </c>
      <c r="ED29" s="1">
        <v>6447964.977</v>
      </c>
      <c r="EE29" s="1">
        <v>175.84200000000001</v>
      </c>
      <c r="EF29" s="97">
        <f t="shared" si="47"/>
        <v>-47.915999999968335</v>
      </c>
      <c r="EG29" s="113">
        <f t="shared" si="48"/>
        <v>-22.591000000014901</v>
      </c>
      <c r="EH29" s="113">
        <f t="shared" si="49"/>
        <v>-3.6079999999999757</v>
      </c>
      <c r="EI29" s="114">
        <f t="shared" si="112"/>
        <v>205.2425138377115</v>
      </c>
      <c r="EJ29" s="113">
        <f t="shared" si="113"/>
        <v>52.974487604861629</v>
      </c>
      <c r="EK29" s="97">
        <f t="shared" si="52"/>
        <v>-0.59599999990314245</v>
      </c>
      <c r="EL29" s="113">
        <f t="shared" si="53"/>
        <v>-0.30099999997764826</v>
      </c>
      <c r="EM29" s="113">
        <f t="shared" si="54"/>
        <v>-1.3999999999981583E-2</v>
      </c>
      <c r="EN29" s="114">
        <f t="shared" si="114"/>
        <v>206.79530759331141</v>
      </c>
      <c r="EO29" s="115">
        <f t="shared" si="115"/>
        <v>0.66769528968766145</v>
      </c>
      <c r="EP29" s="116">
        <v>0.04</v>
      </c>
      <c r="EQ29" s="99">
        <f t="shared" si="116"/>
        <v>0.72575574966050149</v>
      </c>
      <c r="ER29" s="124"/>
      <c r="ES29" s="101">
        <f t="shared" si="117"/>
        <v>6.06341805969699</v>
      </c>
      <c r="ET29" s="89"/>
      <c r="EU29" s="119"/>
      <c r="EV29" s="119"/>
      <c r="EW29" s="208"/>
      <c r="EX29" s="107"/>
      <c r="EY29" s="107"/>
      <c r="EZ29" s="107"/>
      <c r="FA29" s="126"/>
      <c r="FB29" s="127"/>
      <c r="FC29" s="107"/>
      <c r="FD29" s="107"/>
      <c r="FE29" s="107"/>
      <c r="FF29" s="126"/>
      <c r="FG29" s="127"/>
      <c r="FH29" s="128"/>
      <c r="FI29" s="109"/>
      <c r="FJ29" s="129"/>
      <c r="FK29" s="101"/>
      <c r="FL29" s="112" t="s">
        <v>21</v>
      </c>
      <c r="FM29" s="1">
        <v>1729040.8929999999</v>
      </c>
      <c r="FN29" s="1">
        <v>6447964.5310000004</v>
      </c>
      <c r="FO29" s="1">
        <v>175.81</v>
      </c>
      <c r="FP29" s="97">
        <f t="shared" si="58"/>
        <v>-48.809000000124797</v>
      </c>
      <c r="FQ29" s="113">
        <f t="shared" si="59"/>
        <v>-23.036999999545515</v>
      </c>
      <c r="FR29" s="113">
        <f t="shared" si="60"/>
        <v>-3.6399999999999864</v>
      </c>
      <c r="FS29" s="114">
        <f t="shared" si="130"/>
        <v>205.26649641112112</v>
      </c>
      <c r="FT29" s="113">
        <f t="shared" si="131"/>
        <v>53.972417492560425</v>
      </c>
      <c r="FU29" s="97">
        <f t="shared" si="63"/>
        <v>-0.89300000015646219</v>
      </c>
      <c r="FV29" s="113">
        <f t="shared" si="10"/>
        <v>-0.44599999953061342</v>
      </c>
      <c r="FW29" s="113">
        <f t="shared" si="10"/>
        <v>-3.2000000000010687E-2</v>
      </c>
      <c r="FX29" s="114">
        <f t="shared" si="132"/>
        <v>206.53938099856734</v>
      </c>
      <c r="FY29" s="115">
        <f t="shared" si="133"/>
        <v>0.99818084526840556</v>
      </c>
      <c r="FZ29" s="116">
        <v>0.04</v>
      </c>
      <c r="GA29" s="99">
        <f t="shared" si="134"/>
        <v>0.84377079059036819</v>
      </c>
      <c r="GB29" s="124"/>
      <c r="GC29" s="101">
        <f t="shared" si="135"/>
        <v>16.260986011488377</v>
      </c>
      <c r="GD29" s="107"/>
      <c r="GE29" s="107"/>
      <c r="GF29" s="107"/>
      <c r="GG29" s="126"/>
      <c r="GH29" s="127"/>
      <c r="GI29" s="128"/>
      <c r="GJ29" s="109"/>
      <c r="GK29" s="129"/>
      <c r="GL29" s="101"/>
      <c r="GM29" s="119"/>
    </row>
    <row r="30" spans="1:195" x14ac:dyDescent="0.35">
      <c r="A30" s="18" t="s">
        <v>60</v>
      </c>
      <c r="B30" s="44">
        <v>40860</v>
      </c>
      <c r="C30" s="113">
        <v>1728910.35</v>
      </c>
      <c r="D30" s="113">
        <v>6446925.46</v>
      </c>
      <c r="E30" s="113">
        <v>143.011</v>
      </c>
      <c r="F30" s="251" t="s">
        <v>184</v>
      </c>
      <c r="G30" s="252"/>
      <c r="H30" s="115"/>
      <c r="I30" s="119"/>
      <c r="J30" s="119"/>
      <c r="K30" s="119"/>
      <c r="L30" s="120"/>
      <c r="M30" s="119"/>
      <c r="N30" s="19"/>
      <c r="O30" s="89" t="s">
        <v>60</v>
      </c>
      <c r="P30" s="90">
        <v>1728874.574</v>
      </c>
      <c r="Q30" s="90">
        <v>6446904.3059999999</v>
      </c>
      <c r="R30" s="90">
        <v>139.244</v>
      </c>
      <c r="S30" s="97">
        <f t="shared" si="68"/>
        <v>-35.776000000070781</v>
      </c>
      <c r="T30" s="113">
        <f t="shared" si="69"/>
        <v>-21.154000000096858</v>
      </c>
      <c r="U30" s="113">
        <f t="shared" si="70"/>
        <v>-3.7669999999999959</v>
      </c>
      <c r="V30" s="114">
        <f t="shared" ref="V30:V37" si="257">IF(DEGREES(ATAN2(S30,T30))&lt;0,(DEGREES(ATAN2(S30,T30)))+360,DEGREES(ATAN2(S30,T30)))</f>
        <v>210.59541099286679</v>
      </c>
      <c r="W30" s="115">
        <f t="shared" ref="W30:W37" si="258">SQRT(POWER(S30,2)+POWER(T30,2))</f>
        <v>41.56216900029596</v>
      </c>
      <c r="X30" s="113"/>
      <c r="Y30" s="113"/>
      <c r="Z30" s="113"/>
      <c r="AA30" s="114"/>
      <c r="AB30" s="115"/>
      <c r="AC30" s="93"/>
      <c r="AD30" s="122">
        <v>0.74765210513917646</v>
      </c>
      <c r="AE30" s="123"/>
      <c r="AF30" s="96"/>
      <c r="AG30" s="97"/>
      <c r="AH30" s="113"/>
      <c r="AI30" s="113"/>
      <c r="AJ30" s="114"/>
      <c r="AK30" s="115"/>
      <c r="AL30" s="116"/>
      <c r="AM30" s="99"/>
      <c r="AN30" s="124"/>
      <c r="AO30" s="101"/>
      <c r="AP30" s="89"/>
      <c r="AQ30" s="2"/>
      <c r="AR30" s="2"/>
      <c r="AS30" s="4"/>
      <c r="AT30" s="107"/>
      <c r="AU30" s="107"/>
      <c r="AV30" s="107"/>
      <c r="AW30" s="126"/>
      <c r="AX30" s="127"/>
      <c r="AY30" s="107"/>
      <c r="AZ30" s="107"/>
      <c r="BA30" s="107"/>
      <c r="BB30" s="126"/>
      <c r="BC30" s="127"/>
      <c r="BD30" s="128"/>
      <c r="BE30" s="109"/>
      <c r="BF30" s="129"/>
      <c r="BG30" s="101"/>
      <c r="BH30" s="112" t="s">
        <v>60</v>
      </c>
      <c r="BI30" s="90">
        <v>1728874.0859999999</v>
      </c>
      <c r="BJ30" s="90">
        <v>6446903.9560000002</v>
      </c>
      <c r="BK30" s="90">
        <v>139.22800000000001</v>
      </c>
      <c r="BL30" s="97">
        <f t="shared" si="18"/>
        <v>-36.264000000199303</v>
      </c>
      <c r="BM30" s="113">
        <f t="shared" si="19"/>
        <v>-21.503999999724329</v>
      </c>
      <c r="BN30" s="113">
        <f t="shared" si="20"/>
        <v>-3.782999999999987</v>
      </c>
      <c r="BO30" s="114">
        <f t="shared" si="21"/>
        <v>210.66729561056513</v>
      </c>
      <c r="BP30" s="113">
        <f t="shared" si="22"/>
        <v>42.160404552169553</v>
      </c>
      <c r="BQ30" s="97">
        <f t="shared" si="23"/>
        <v>-0.48800000012852252</v>
      </c>
      <c r="BR30" s="113">
        <f t="shared" si="24"/>
        <v>-0.34999999962747097</v>
      </c>
      <c r="BS30" s="113">
        <f t="shared" si="25"/>
        <v>-1.5999999999991132E-2</v>
      </c>
      <c r="BT30" s="114">
        <f t="shared" si="4"/>
        <v>215.64858698542656</v>
      </c>
      <c r="BU30" s="115">
        <f t="shared" si="5"/>
        <v>0.60053642675916641</v>
      </c>
      <c r="BV30" s="116">
        <v>0.04</v>
      </c>
      <c r="BW30" s="99">
        <f t="shared" si="155"/>
        <v>0.63015364822577802</v>
      </c>
      <c r="BX30" s="124"/>
      <c r="BY30" s="96">
        <f t="shared" si="81"/>
        <v>-15.715659209108491</v>
      </c>
      <c r="BZ30" s="97"/>
      <c r="CA30" s="97"/>
      <c r="CB30" s="97"/>
      <c r="CC30" s="114"/>
      <c r="CD30" s="115"/>
      <c r="CE30" s="116"/>
      <c r="CF30" s="99"/>
      <c r="CG30" s="124"/>
      <c r="CH30" s="101"/>
      <c r="CI30" s="89"/>
      <c r="CJ30" s="2"/>
      <c r="CK30" s="1"/>
      <c r="CL30" s="3"/>
      <c r="CM30" s="107"/>
      <c r="CN30" s="107"/>
      <c r="CO30" s="107"/>
      <c r="CP30" s="126"/>
      <c r="CQ30" s="127"/>
      <c r="CR30" s="107"/>
      <c r="CS30" s="107"/>
      <c r="CT30" s="107"/>
      <c r="CU30" s="126"/>
      <c r="CV30" s="127"/>
      <c r="CW30" s="128"/>
      <c r="CX30" s="109"/>
      <c r="CY30" s="129"/>
      <c r="CZ30" s="101"/>
      <c r="DA30" s="112" t="s">
        <v>60</v>
      </c>
      <c r="DB30" s="1">
        <v>1728873.6140000001</v>
      </c>
      <c r="DC30" s="1">
        <v>6446903.6370000001</v>
      </c>
      <c r="DD30" s="1">
        <v>139.11500000000001</v>
      </c>
      <c r="DE30" s="97">
        <f t="shared" si="32"/>
        <v>-36.736000000033528</v>
      </c>
      <c r="DF30" s="113">
        <f t="shared" si="33"/>
        <v>-21.822999999858439</v>
      </c>
      <c r="DG30" s="113">
        <f t="shared" si="34"/>
        <v>-3.8959999999999866</v>
      </c>
      <c r="DH30" s="114">
        <f t="shared" si="96"/>
        <v>210.7124053915102</v>
      </c>
      <c r="DI30" s="113">
        <f t="shared" si="97"/>
        <v>42.729112148467173</v>
      </c>
      <c r="DJ30" s="97">
        <f t="shared" si="98"/>
        <v>-0.47199999983422458</v>
      </c>
      <c r="DK30" s="113">
        <f t="shared" si="99"/>
        <v>-0.31900000013411045</v>
      </c>
      <c r="DL30" s="113">
        <f t="shared" si="100"/>
        <v>-0.11299999999999955</v>
      </c>
      <c r="DM30" s="114">
        <f t="shared" si="101"/>
        <v>214.05269422045339</v>
      </c>
      <c r="DN30" s="115">
        <f t="shared" si="102"/>
        <v>0.56968851131918619</v>
      </c>
      <c r="DO30" s="116">
        <v>0.04</v>
      </c>
      <c r="DP30" s="99">
        <f t="shared" si="103"/>
        <v>0.52505853577805184</v>
      </c>
      <c r="DQ30" s="124"/>
      <c r="DR30" s="96">
        <f t="shared" si="156"/>
        <v>-16.677696422709854</v>
      </c>
      <c r="DS30" s="97"/>
      <c r="DT30" s="97"/>
      <c r="DU30" s="97"/>
      <c r="DV30" s="114"/>
      <c r="DW30" s="115"/>
      <c r="DX30" s="116"/>
      <c r="DY30" s="99"/>
      <c r="DZ30" s="124"/>
      <c r="EA30" s="101"/>
      <c r="EB30" s="112" t="s">
        <v>60</v>
      </c>
      <c r="EC30" s="1">
        <v>1728873.135</v>
      </c>
      <c r="ED30" s="1">
        <v>6446903.3229999999</v>
      </c>
      <c r="EE30" s="1">
        <v>139.077</v>
      </c>
      <c r="EF30" s="97">
        <f t="shared" si="47"/>
        <v>-37.215000000083819</v>
      </c>
      <c r="EG30" s="113">
        <f t="shared" si="48"/>
        <v>-22.137000000104308</v>
      </c>
      <c r="EH30" s="113">
        <f t="shared" si="49"/>
        <v>-3.9339999999999975</v>
      </c>
      <c r="EI30" s="114">
        <f t="shared" si="112"/>
        <v>210.7459080839952</v>
      </c>
      <c r="EJ30" s="113">
        <f t="shared" si="113"/>
        <v>43.301304761067613</v>
      </c>
      <c r="EK30" s="97">
        <f t="shared" si="52"/>
        <v>-0.47900000005029142</v>
      </c>
      <c r="EL30" s="113">
        <f t="shared" si="53"/>
        <v>-0.31400000024586916</v>
      </c>
      <c r="EM30" s="113">
        <f t="shared" si="54"/>
        <v>-3.8000000000010914E-2</v>
      </c>
      <c r="EN30" s="114">
        <f t="shared" si="114"/>
        <v>213.24613818412001</v>
      </c>
      <c r="EO30" s="115">
        <f t="shared" si="115"/>
        <v>0.57274514419817213</v>
      </c>
      <c r="EP30" s="116">
        <v>0.04</v>
      </c>
      <c r="EQ30" s="99">
        <f t="shared" si="116"/>
        <v>0.62254906978062186</v>
      </c>
      <c r="ER30" s="124"/>
      <c r="ES30" s="101">
        <f t="shared" si="117"/>
        <v>18.567555302782534</v>
      </c>
      <c r="ET30" s="89"/>
      <c r="EU30" s="119"/>
      <c r="EV30" s="119"/>
      <c r="EW30" s="208"/>
      <c r="EX30" s="107"/>
      <c r="EY30" s="107"/>
      <c r="EZ30" s="107"/>
      <c r="FA30" s="126"/>
      <c r="FB30" s="127"/>
      <c r="FC30" s="107"/>
      <c r="FD30" s="107"/>
      <c r="FE30" s="107"/>
      <c r="FF30" s="126"/>
      <c r="FG30" s="127"/>
      <c r="FH30" s="128"/>
      <c r="FI30" s="109"/>
      <c r="FJ30" s="129"/>
      <c r="FK30" s="101"/>
      <c r="FL30" s="112" t="s">
        <v>60</v>
      </c>
      <c r="FM30" s="1">
        <v>1728872.49</v>
      </c>
      <c r="FN30" s="1">
        <v>6446902.858</v>
      </c>
      <c r="FO30" s="1">
        <v>138.965</v>
      </c>
      <c r="FP30" s="97">
        <f t="shared" si="58"/>
        <v>-37.860000000102445</v>
      </c>
      <c r="FQ30" s="113">
        <f t="shared" si="59"/>
        <v>-22.601999999955297</v>
      </c>
      <c r="FR30" s="113">
        <f t="shared" si="60"/>
        <v>-4.0459999999999923</v>
      </c>
      <c r="FS30" s="114">
        <f t="shared" si="130"/>
        <v>210.83673288872367</v>
      </c>
      <c r="FT30" s="113">
        <f t="shared" si="131"/>
        <v>44.093423591344504</v>
      </c>
      <c r="FU30" s="97">
        <f t="shared" si="63"/>
        <v>-0.64500000001862645</v>
      </c>
      <c r="FV30" s="113">
        <f t="shared" si="63"/>
        <v>-0.46499999985098839</v>
      </c>
      <c r="FW30" s="113">
        <f t="shared" si="63"/>
        <v>-0.11199999999999477</v>
      </c>
      <c r="FX30" s="114">
        <f t="shared" si="132"/>
        <v>215.78897344968851</v>
      </c>
      <c r="FY30" s="115">
        <f t="shared" si="133"/>
        <v>0.79514149676988144</v>
      </c>
      <c r="FZ30" s="116">
        <v>0.04</v>
      </c>
      <c r="GA30" s="99">
        <f t="shared" si="134"/>
        <v>0.67213989583252864</v>
      </c>
      <c r="GB30" s="124"/>
      <c r="GC30" s="101">
        <f t="shared" si="135"/>
        <v>7.965769841947079</v>
      </c>
      <c r="GD30" s="107"/>
      <c r="GE30" s="107"/>
      <c r="GF30" s="107"/>
      <c r="GG30" s="126"/>
      <c r="GH30" s="127"/>
      <c r="GI30" s="128"/>
      <c r="GJ30" s="109"/>
      <c r="GK30" s="129"/>
      <c r="GL30" s="101"/>
      <c r="GM30" s="119"/>
    </row>
    <row r="31" spans="1:195" x14ac:dyDescent="0.35">
      <c r="A31" s="18" t="s">
        <v>61</v>
      </c>
      <c r="B31" s="44">
        <v>40860</v>
      </c>
      <c r="C31" s="113">
        <v>1729059.297</v>
      </c>
      <c r="D31" s="113">
        <v>6447307.034</v>
      </c>
      <c r="E31" s="113">
        <v>180.84299999999999</v>
      </c>
      <c r="F31" s="251" t="s">
        <v>185</v>
      </c>
      <c r="G31" s="252"/>
      <c r="H31" s="115"/>
      <c r="I31" s="119"/>
      <c r="J31" s="119"/>
      <c r="K31" s="119"/>
      <c r="L31" s="120"/>
      <c r="M31" s="119"/>
      <c r="N31" s="19"/>
      <c r="O31" s="89" t="s">
        <v>61</v>
      </c>
      <c r="P31" s="90">
        <v>1729017.51</v>
      </c>
      <c r="Q31" s="90">
        <v>6447282.5379999997</v>
      </c>
      <c r="R31" s="90">
        <v>168.18899999999999</v>
      </c>
      <c r="S31" s="97">
        <f t="shared" si="68"/>
        <v>-41.787000000011176</v>
      </c>
      <c r="T31" s="113">
        <f t="shared" si="69"/>
        <v>-24.496000000275671</v>
      </c>
      <c r="U31" s="113">
        <f t="shared" si="70"/>
        <v>-12.653999999999996</v>
      </c>
      <c r="V31" s="114">
        <f t="shared" si="257"/>
        <v>210.37930195392323</v>
      </c>
      <c r="W31" s="115">
        <f t="shared" si="258"/>
        <v>48.437664941803703</v>
      </c>
      <c r="X31" s="113"/>
      <c r="Y31" s="113"/>
      <c r="Z31" s="113"/>
      <c r="AA31" s="114"/>
      <c r="AB31" s="115"/>
      <c r="AC31" s="93"/>
      <c r="AD31" s="122">
        <v>0.82637368960710766</v>
      </c>
      <c r="AE31" s="123"/>
      <c r="AF31" s="96"/>
      <c r="AG31" s="97"/>
      <c r="AH31" s="113"/>
      <c r="AI31" s="113"/>
      <c r="AJ31" s="114"/>
      <c r="AK31" s="115"/>
      <c r="AL31" s="116"/>
      <c r="AM31" s="99"/>
      <c r="AN31" s="124"/>
      <c r="AO31" s="101"/>
      <c r="AP31" s="89" t="s">
        <v>61</v>
      </c>
      <c r="AQ31" s="1">
        <v>1729017.264</v>
      </c>
      <c r="AR31" s="1">
        <v>6447282.3619999997</v>
      </c>
      <c r="AS31" s="3">
        <v>168.08</v>
      </c>
      <c r="AT31" s="107">
        <f>AQ31-C31</f>
        <v>-42.033000000054017</v>
      </c>
      <c r="AU31" s="107">
        <f>AR31-D31</f>
        <v>-24.67200000025332</v>
      </c>
      <c r="AV31" s="107">
        <f>AS31-E31</f>
        <v>-12.762999999999977</v>
      </c>
      <c r="AW31" s="126">
        <f t="shared" ref="AW31" si="259">IF(DEGREES(ATAN2(AT31,AU31))&lt;0,(DEGREES(ATAN2(AT31,AU31)))+360,DEGREES(ATAN2(AT31,AU31)))</f>
        <v>210.41154410112219</v>
      </c>
      <c r="AX31" s="127">
        <f t="shared" ref="AX31" si="260">SQRT(POWER(AT31,2)+POWER(AU31,2))</f>
        <v>48.73890307564421</v>
      </c>
      <c r="AY31" s="107">
        <f t="shared" ref="AY31" si="261">AQ31-P31</f>
        <v>-0.24600000004284084</v>
      </c>
      <c r="AZ31" s="107">
        <f t="shared" ref="AZ31" si="262">AR31-Q31</f>
        <v>-0.17599999997764826</v>
      </c>
      <c r="BA31" s="107">
        <f t="shared" ref="BA31" si="263">AS31-R31</f>
        <v>-0.10899999999998045</v>
      </c>
      <c r="BB31" s="126">
        <f t="shared" ref="BB31" si="264">IF(DEGREES(ATAN2(AY31,AZ31))&lt;0,(DEGREES(ATAN2(AY31,AZ31)))+360,DEGREES(ATAN2(AY31,AZ31)))</f>
        <v>215.58171757491564</v>
      </c>
      <c r="BC31" s="127">
        <f t="shared" ref="BC31" si="265">SQRT(POWER(AY31,2)+POWER(AZ31,2))</f>
        <v>0.30247644538576862</v>
      </c>
      <c r="BD31" s="128">
        <v>0.04</v>
      </c>
      <c r="BE31" s="109">
        <f t="shared" ref="BE31" si="266">BC31/0.46</f>
        <v>0.65755748996906216</v>
      </c>
      <c r="BF31" s="129"/>
      <c r="BG31" s="101">
        <v>-18.429838631754127</v>
      </c>
      <c r="BH31" s="112" t="s">
        <v>61</v>
      </c>
      <c r="BI31" s="90">
        <v>1729016.9639999999</v>
      </c>
      <c r="BJ31" s="90">
        <v>6447282.1600000001</v>
      </c>
      <c r="BK31" s="90">
        <v>168.047</v>
      </c>
      <c r="BL31" s="97">
        <f t="shared" si="18"/>
        <v>-42.333000000100583</v>
      </c>
      <c r="BM31" s="113">
        <f t="shared" si="19"/>
        <v>-24.873999999836087</v>
      </c>
      <c r="BN31" s="113">
        <f t="shared" si="20"/>
        <v>-12.795999999999992</v>
      </c>
      <c r="BO31" s="114">
        <f t="shared" si="21"/>
        <v>210.43761887848518</v>
      </c>
      <c r="BP31" s="113">
        <f t="shared" si="22"/>
        <v>49.099885590501749</v>
      </c>
      <c r="BQ31" s="97">
        <f t="shared" si="23"/>
        <v>-0.54600000008940697</v>
      </c>
      <c r="BR31" s="113">
        <f t="shared" si="24"/>
        <v>-0.37799999956041574</v>
      </c>
      <c r="BS31" s="113">
        <f t="shared" si="25"/>
        <v>-0.14199999999999591</v>
      </c>
      <c r="BT31" s="114">
        <f t="shared" si="4"/>
        <v>214.69515349566007</v>
      </c>
      <c r="BU31" s="115">
        <f t="shared" si="5"/>
        <v>0.66407830845865357</v>
      </c>
      <c r="BV31" s="116">
        <v>0.04</v>
      </c>
      <c r="BW31" s="99">
        <f t="shared" si="155"/>
        <v>0.69682928484643614</v>
      </c>
      <c r="BX31" s="124"/>
      <c r="BY31" s="96">
        <f t="shared" si="81"/>
        <v>-15.676249908472073</v>
      </c>
      <c r="BZ31" s="97">
        <f t="shared" si="27"/>
        <v>-0.30000000004656613</v>
      </c>
      <c r="CA31" s="97">
        <f t="shared" si="27"/>
        <v>-0.20199999958276749</v>
      </c>
      <c r="CB31" s="97">
        <f t="shared" si="27"/>
        <v>-3.3000000000015461E-2</v>
      </c>
      <c r="CC31" s="114">
        <f t="shared" ref="CC31" si="267">IF(DEGREES(ATAN2(BZ31,CA31))&lt;0,(DEGREES(ATAN2(BZ31,CA31)))+360,DEGREES(ATAN2(BZ31,CA31)))</f>
        <v>213.95369649391685</v>
      </c>
      <c r="CD31" s="115">
        <f t="shared" ref="CD31" si="268">SQRT(POWER(BZ31,2)+POWER(CA31,2))</f>
        <v>0.3616683561764531</v>
      </c>
      <c r="CE31" s="116">
        <v>0.04</v>
      </c>
      <c r="CF31" s="99">
        <f t="shared" ref="CF31" si="269">CD31/0.49</f>
        <v>0.73809868607439411</v>
      </c>
      <c r="CG31" s="124"/>
      <c r="CH31" s="101">
        <f t="shared" si="85"/>
        <v>12.248540596674129</v>
      </c>
      <c r="CI31" s="89" t="s">
        <v>61</v>
      </c>
      <c r="CJ31" s="1">
        <v>1729016.7649999999</v>
      </c>
      <c r="CK31" s="1">
        <v>6447282.0010000002</v>
      </c>
      <c r="CL31" s="3">
        <v>167.89099999999999</v>
      </c>
      <c r="CM31" s="107">
        <f t="shared" si="86"/>
        <v>-42.532000000122935</v>
      </c>
      <c r="CN31" s="107">
        <f t="shared" si="87"/>
        <v>-25.032999999821186</v>
      </c>
      <c r="CO31" s="107">
        <f t="shared" si="88"/>
        <v>-12.951999999999998</v>
      </c>
      <c r="CP31" s="126">
        <f t="shared" ref="CP31" si="270">IF(DEGREES(ATAN2(CM31,CN31))&lt;0,(DEGREES(ATAN2(CM31,CN31)))+360,DEGREES(ATAN2(CM31,CN31)))</f>
        <v>210.47973091819819</v>
      </c>
      <c r="CQ31" s="127">
        <f t="shared" ref="CQ31" si="271">SQRT(POWER(CM31,2)+POWER(CN31,2))</f>
        <v>49.352022380055558</v>
      </c>
      <c r="CR31" s="107">
        <f t="shared" ref="CR31" si="272">CJ31-BI31</f>
        <v>-0.19900000002235174</v>
      </c>
      <c r="CS31" s="107">
        <f t="shared" ref="CS31" si="273">CK31-BJ31</f>
        <v>-0.15899999998509884</v>
      </c>
      <c r="CT31" s="107">
        <f t="shared" ref="CT31" si="274">CL31-BK31</f>
        <v>-0.15600000000000591</v>
      </c>
      <c r="CU31" s="126">
        <f t="shared" ref="CU31" si="275">IF(DEGREES(ATAN2(CR31,CS31))&lt;0,(DEGREES(ATAN2(CR31,CS31)))+360,DEGREES(ATAN2(CR31,CS31)))</f>
        <v>218.6246790194345</v>
      </c>
      <c r="CV31" s="127">
        <f t="shared" ref="CV31" si="276">SQRT(POWER(CR31,2)+POWER(CS31,2))</f>
        <v>0.25471945352516251</v>
      </c>
      <c r="CW31" s="128">
        <v>0.04</v>
      </c>
      <c r="CX31" s="109">
        <f t="shared" ref="CX31" si="277">CV31/0.46</f>
        <v>0.55373794244600538</v>
      </c>
      <c r="CY31" s="129"/>
      <c r="CZ31" s="101">
        <f t="shared" si="95"/>
        <v>-24.977790518625408</v>
      </c>
      <c r="DA31" s="112" t="s">
        <v>61</v>
      </c>
      <c r="DB31" s="1">
        <v>1729016.423</v>
      </c>
      <c r="DC31" s="1">
        <v>6447281.8339999998</v>
      </c>
      <c r="DD31" s="1">
        <v>167.81399999999999</v>
      </c>
      <c r="DE31" s="97">
        <f t="shared" si="32"/>
        <v>-42.874000000068918</v>
      </c>
      <c r="DF31" s="113">
        <f t="shared" si="33"/>
        <v>-25.200000000186265</v>
      </c>
      <c r="DG31" s="113">
        <f t="shared" si="34"/>
        <v>-13.028999999999996</v>
      </c>
      <c r="DH31" s="114">
        <f t="shared" si="96"/>
        <v>210.44568418109387</v>
      </c>
      <c r="DI31" s="113">
        <f t="shared" si="97"/>
        <v>49.731477717993634</v>
      </c>
      <c r="DJ31" s="97">
        <f t="shared" si="98"/>
        <v>-0.54099999996833503</v>
      </c>
      <c r="DK31" s="113">
        <f t="shared" si="99"/>
        <v>-0.32600000035017729</v>
      </c>
      <c r="DL31" s="113">
        <f t="shared" si="100"/>
        <v>-0.23300000000000409</v>
      </c>
      <c r="DM31" s="114">
        <f t="shared" si="101"/>
        <v>211.07265419140492</v>
      </c>
      <c r="DN31" s="115">
        <f t="shared" si="102"/>
        <v>0.63163043007288222</v>
      </c>
      <c r="DO31" s="116">
        <v>0.04</v>
      </c>
      <c r="DP31" s="99">
        <f t="shared" si="103"/>
        <v>0.58214786181832467</v>
      </c>
      <c r="DQ31" s="124"/>
      <c r="DR31" s="96">
        <f t="shared" si="156"/>
        <v>-16.45760669392423</v>
      </c>
      <c r="DS31" s="97">
        <f t="shared" ref="DS31" si="278">DB31-CJ31</f>
        <v>-0.34199999994598329</v>
      </c>
      <c r="DT31" s="97">
        <f t="shared" ref="DT31" si="279">DC31-CK31</f>
        <v>-0.16700000036507845</v>
      </c>
      <c r="DU31" s="97">
        <f t="shared" ref="DU31" si="280">DD31-CL31</f>
        <v>-7.6999999999998181E-2</v>
      </c>
      <c r="DV31" s="114">
        <f t="shared" ref="DV31" si="281">IF(DEGREES(ATAN2(DS31,DT31))&lt;0,(DEGREES(ATAN2(DS31,DT31)))+360,DEGREES(ATAN2(DS31,DT31)))</f>
        <v>206.02644637176962</v>
      </c>
      <c r="DW31" s="115">
        <f t="shared" ref="DW31" si="282">SQRT(POWER(DS31,2)+POWER(DT31,2))</f>
        <v>0.38059558600302867</v>
      </c>
      <c r="DX31" s="116">
        <v>0.04</v>
      </c>
      <c r="DY31" s="99">
        <f t="shared" si="110"/>
        <v>0.60895293760484592</v>
      </c>
      <c r="DZ31" s="124"/>
      <c r="EA31" s="101">
        <f t="shared" ref="EA31" si="283">(DY31/CX31-1)*100</f>
        <v>9.9713223397590376</v>
      </c>
      <c r="EB31" s="112" t="s">
        <v>61</v>
      </c>
      <c r="EC31" s="1">
        <v>1729015.882</v>
      </c>
      <c r="ED31" s="1">
        <v>6447281.4879999999</v>
      </c>
      <c r="EE31" s="1">
        <v>167.595</v>
      </c>
      <c r="EF31" s="97">
        <f t="shared" si="47"/>
        <v>-43.415000000037253</v>
      </c>
      <c r="EG31" s="113">
        <f t="shared" si="48"/>
        <v>-25.546000000089407</v>
      </c>
      <c r="EH31" s="113">
        <f t="shared" si="49"/>
        <v>-13.24799999999999</v>
      </c>
      <c r="EI31" s="114">
        <f t="shared" si="112"/>
        <v>210.47315732885173</v>
      </c>
      <c r="EJ31" s="113">
        <f t="shared" si="113"/>
        <v>50.373210548939625</v>
      </c>
      <c r="EK31" s="97">
        <f t="shared" si="52"/>
        <v>-0.54099999996833503</v>
      </c>
      <c r="EL31" s="113">
        <f t="shared" si="53"/>
        <v>-0.34599999990314245</v>
      </c>
      <c r="EM31" s="113">
        <f t="shared" si="54"/>
        <v>-0.21899999999999409</v>
      </c>
      <c r="EN31" s="114">
        <f t="shared" si="114"/>
        <v>212.60120756542312</v>
      </c>
      <c r="EO31" s="115">
        <f t="shared" si="115"/>
        <v>0.64218143845700881</v>
      </c>
      <c r="EP31" s="116">
        <v>0.04</v>
      </c>
      <c r="EQ31" s="99">
        <f t="shared" si="116"/>
        <v>0.6980233026706617</v>
      </c>
      <c r="ER31" s="124"/>
      <c r="ES31" s="101">
        <f t="shared" si="117"/>
        <v>19.904812583250408</v>
      </c>
      <c r="ET31" s="89" t="s">
        <v>61</v>
      </c>
      <c r="EU31" s="119">
        <v>1729015.575</v>
      </c>
      <c r="EV31" s="119">
        <v>6447281.2680000002</v>
      </c>
      <c r="EW31" s="208">
        <v>167.51</v>
      </c>
      <c r="EX31" s="107">
        <f t="shared" si="118"/>
        <v>-43.722000000067055</v>
      </c>
      <c r="EY31" s="107">
        <f t="shared" si="119"/>
        <v>-25.765999999828637</v>
      </c>
      <c r="EZ31" s="107">
        <f t="shared" si="120"/>
        <v>-13.332999999999998</v>
      </c>
      <c r="FA31" s="126">
        <f t="shared" ref="FA31" si="284">IF(DEGREES(ATAN2(EX31,EY31))&lt;0,(DEGREES(ATAN2(EX31,EY31)))+360,DEGREES(ATAN2(EX31,EY31)))</f>
        <v>210.51145324621325</v>
      </c>
      <c r="FB31" s="127">
        <f t="shared" ref="FB31" si="285">SQRT(POWER(EX31,2)+POWER(EY31,2))</f>
        <v>50.749384626781762</v>
      </c>
      <c r="FC31" s="107">
        <f t="shared" si="123"/>
        <v>-0.30700000002980232</v>
      </c>
      <c r="FD31" s="107">
        <f t="shared" si="124"/>
        <v>-0.21999999973922968</v>
      </c>
      <c r="FE31" s="107">
        <f t="shared" si="125"/>
        <v>-8.5000000000007958E-2</v>
      </c>
      <c r="FF31" s="126">
        <f t="shared" ref="FF31" si="286">IF(DEGREES(ATAN2(FC31,FD31))&lt;0,(DEGREES(ATAN2(FC31,FD31)))+360,DEGREES(ATAN2(FC31,FD31)))</f>
        <v>215.62585217128481</v>
      </c>
      <c r="FG31" s="127">
        <f t="shared" ref="FG31" si="287">SQRT(POWER(FC31,2)+POWER(FD31,2))</f>
        <v>0.37768902539464883</v>
      </c>
      <c r="FH31" s="128">
        <v>0.04</v>
      </c>
      <c r="FI31" s="109">
        <f t="shared" si="128"/>
        <v>0.76610349978630599</v>
      </c>
      <c r="FJ31" s="129"/>
      <c r="FK31" s="101">
        <f t="shared" ref="FK31" si="288">(FI31/EQ31-1)*100</f>
        <v>9.7532842893879099</v>
      </c>
      <c r="FL31" s="112" t="s">
        <v>61</v>
      </c>
      <c r="FM31" s="1">
        <v>1729015.152</v>
      </c>
      <c r="FN31" s="1">
        <v>6447281</v>
      </c>
      <c r="FO31" s="1">
        <v>167.29</v>
      </c>
      <c r="FP31" s="97">
        <f t="shared" si="58"/>
        <v>-44.145000000018626</v>
      </c>
      <c r="FQ31" s="113">
        <f t="shared" si="59"/>
        <v>-26.033999999985099</v>
      </c>
      <c r="FR31" s="113">
        <f t="shared" si="60"/>
        <v>-13.552999999999997</v>
      </c>
      <c r="FS31" s="114">
        <f t="shared" si="130"/>
        <v>210.52948367365801</v>
      </c>
      <c r="FT31" s="113">
        <f t="shared" si="131"/>
        <v>51.249879814501696</v>
      </c>
      <c r="FU31" s="97">
        <f t="shared" si="63"/>
        <v>-0.72999999998137355</v>
      </c>
      <c r="FV31" s="113">
        <f t="shared" si="63"/>
        <v>-0.48799999989569187</v>
      </c>
      <c r="FW31" s="113">
        <f t="shared" si="63"/>
        <v>-0.30500000000000682</v>
      </c>
      <c r="FX31" s="114">
        <f t="shared" si="132"/>
        <v>213.76245633846654</v>
      </c>
      <c r="FY31" s="115">
        <f t="shared" si="133"/>
        <v>0.87809111137227702</v>
      </c>
      <c r="FZ31" s="116">
        <v>0.04</v>
      </c>
      <c r="GA31" s="99">
        <f t="shared" si="134"/>
        <v>0.74225791324790957</v>
      </c>
      <c r="GB31" s="124"/>
      <c r="GC31" s="101">
        <f t="shared" si="135"/>
        <v>6.3371251945321339</v>
      </c>
      <c r="GD31" s="107">
        <f t="shared" si="136"/>
        <v>-0.42299999995157123</v>
      </c>
      <c r="GE31" s="107">
        <f t="shared" si="66"/>
        <v>-0.26800000015646219</v>
      </c>
      <c r="GF31" s="107">
        <f t="shared" si="66"/>
        <v>-0.21999999999999886</v>
      </c>
      <c r="GG31" s="126">
        <f t="shared" ref="GG31" si="289">IF(DEGREES(ATAN2(GD31,GE31))&lt;0,(DEGREES(ATAN2(GD31,GE31)))+360,DEGREES(ATAN2(GD31,GE31)))</f>
        <v>212.3571098844692</v>
      </c>
      <c r="GH31" s="127">
        <f t="shared" ref="GH31" si="290">SQRT(POWER(GD31,2)+POWER(GE31,2))</f>
        <v>0.50075243388613999</v>
      </c>
      <c r="GI31" s="128">
        <v>0.04</v>
      </c>
      <c r="GJ31" s="109">
        <f t="shared" si="139"/>
        <v>0.72572816505237681</v>
      </c>
      <c r="GK31" s="129"/>
      <c r="GL31" s="101">
        <f t="shared" si="140"/>
        <v>-5.2702193300502298</v>
      </c>
      <c r="GM31" s="119"/>
    </row>
    <row r="32" spans="1:195" x14ac:dyDescent="0.35">
      <c r="A32" s="18" t="s">
        <v>63</v>
      </c>
      <c r="B32" s="44">
        <v>41166</v>
      </c>
      <c r="C32" s="133">
        <v>1731830.69</v>
      </c>
      <c r="D32" s="113">
        <v>6447373.0820000004</v>
      </c>
      <c r="E32" s="133">
        <v>532.25099999999998</v>
      </c>
      <c r="F32" s="134" t="s">
        <v>186</v>
      </c>
      <c r="G32" s="37"/>
      <c r="H32" s="115"/>
      <c r="I32" s="119"/>
      <c r="J32" s="119"/>
      <c r="K32" s="119"/>
      <c r="L32" s="120"/>
      <c r="M32" s="119"/>
      <c r="N32" s="19"/>
      <c r="O32" s="89" t="s">
        <v>63</v>
      </c>
      <c r="P32" s="90">
        <v>1731829.2350000001</v>
      </c>
      <c r="Q32" s="90">
        <v>6447374.3660000004</v>
      </c>
      <c r="R32" s="90">
        <v>531.65599999999995</v>
      </c>
      <c r="S32" s="97">
        <f t="shared" si="68"/>
        <v>-1.4549999998416752</v>
      </c>
      <c r="T32" s="113">
        <f t="shared" si="69"/>
        <v>1.2839999999850988</v>
      </c>
      <c r="U32" s="113">
        <f t="shared" si="70"/>
        <v>-0.59500000000002728</v>
      </c>
      <c r="V32" s="114">
        <f t="shared" si="257"/>
        <v>138.57242739784448</v>
      </c>
      <c r="W32" s="115">
        <f t="shared" si="258"/>
        <v>1.9405362659587191</v>
      </c>
      <c r="X32" s="113"/>
      <c r="Y32" s="113"/>
      <c r="Z32" s="113"/>
      <c r="AA32" s="114"/>
      <c r="AB32" s="115"/>
      <c r="AC32" s="93"/>
      <c r="AD32" s="122"/>
      <c r="AE32" s="123"/>
      <c r="AF32" s="96"/>
      <c r="AG32" s="97"/>
      <c r="AH32" s="113"/>
      <c r="AI32" s="113"/>
      <c r="AJ32" s="114"/>
      <c r="AK32" s="115"/>
      <c r="AL32" s="116"/>
      <c r="AM32" s="99"/>
      <c r="AN32" s="124"/>
      <c r="AO32" s="101"/>
      <c r="AP32" s="89"/>
      <c r="AQ32" s="2"/>
      <c r="AR32" s="2"/>
      <c r="AS32" s="4"/>
      <c r="AT32" s="107"/>
      <c r="AU32" s="107"/>
      <c r="AV32" s="107"/>
      <c r="AW32" s="126"/>
      <c r="AX32" s="127"/>
      <c r="AY32" s="107"/>
      <c r="AZ32" s="107"/>
      <c r="BA32" s="107"/>
      <c r="BB32" s="126"/>
      <c r="BC32" s="127"/>
      <c r="BD32" s="128"/>
      <c r="BE32" s="109"/>
      <c r="BF32" s="129"/>
      <c r="BG32" s="101"/>
      <c r="BH32" s="112" t="s">
        <v>63</v>
      </c>
      <c r="BI32" s="90">
        <v>1731829.243</v>
      </c>
      <c r="BJ32" s="90">
        <v>6447374.4060000004</v>
      </c>
      <c r="BK32" s="90">
        <v>531.62900000000002</v>
      </c>
      <c r="BL32" s="97">
        <f t="shared" si="18"/>
        <v>-1.4469999999273568</v>
      </c>
      <c r="BM32" s="113">
        <f t="shared" si="19"/>
        <v>1.3240000000223517</v>
      </c>
      <c r="BN32" s="113">
        <f t="shared" si="20"/>
        <v>-0.62199999999995725</v>
      </c>
      <c r="BO32" s="114">
        <f t="shared" si="21"/>
        <v>137.54159429909225</v>
      </c>
      <c r="BP32" s="113">
        <f t="shared" si="22"/>
        <v>1.9613222580312899</v>
      </c>
      <c r="BQ32" s="97">
        <f t="shared" si="23"/>
        <v>7.9999999143183231E-3</v>
      </c>
      <c r="BR32" s="113">
        <f t="shared" si="24"/>
        <v>4.0000000037252903E-2</v>
      </c>
      <c r="BS32" s="113">
        <f t="shared" si="25"/>
        <v>-2.6999999999929969E-2</v>
      </c>
      <c r="BT32" s="114">
        <f t="shared" si="4"/>
        <v>78.690067654251067</v>
      </c>
      <c r="BU32" s="115">
        <f t="shared" si="5"/>
        <v>4.0792156128468197E-2</v>
      </c>
      <c r="BV32" s="116">
        <v>0.04</v>
      </c>
      <c r="BW32" s="99"/>
      <c r="BX32" s="124" t="s">
        <v>54</v>
      </c>
      <c r="BY32" s="96"/>
      <c r="BZ32" s="97"/>
      <c r="CA32" s="97"/>
      <c r="CB32" s="97"/>
      <c r="CC32" s="114"/>
      <c r="CD32" s="115"/>
      <c r="CE32" s="116"/>
      <c r="CF32" s="99"/>
      <c r="CG32" s="124"/>
      <c r="CH32" s="101"/>
      <c r="CI32" s="89"/>
      <c r="CJ32" s="2"/>
      <c r="CK32" s="1"/>
      <c r="CL32" s="3"/>
      <c r="CM32" s="107"/>
      <c r="CN32" s="107"/>
      <c r="CO32" s="107"/>
      <c r="CP32" s="126"/>
      <c r="CQ32" s="127"/>
      <c r="CR32" s="107"/>
      <c r="CS32" s="107"/>
      <c r="CT32" s="107"/>
      <c r="CU32" s="126"/>
      <c r="CV32" s="127"/>
      <c r="CW32" s="128"/>
      <c r="CX32" s="109"/>
      <c r="CY32" s="129"/>
      <c r="CZ32" s="101"/>
      <c r="DA32" s="112" t="s">
        <v>63</v>
      </c>
      <c r="DB32" s="1">
        <v>1731829.233</v>
      </c>
      <c r="DC32" s="1">
        <v>6447374.398</v>
      </c>
      <c r="DD32" s="1">
        <v>531.63400000000001</v>
      </c>
      <c r="DE32" s="97">
        <f t="shared" si="32"/>
        <v>-1.4569999999366701</v>
      </c>
      <c r="DF32" s="113">
        <f t="shared" si="33"/>
        <v>1.3159999996423721</v>
      </c>
      <c r="DG32" s="113">
        <f t="shared" si="34"/>
        <v>-0.6169999999999618</v>
      </c>
      <c r="DH32" s="114">
        <f t="shared" si="96"/>
        <v>137.91083783267396</v>
      </c>
      <c r="DI32" s="113">
        <f t="shared" si="97"/>
        <v>1.9633402656885992</v>
      </c>
      <c r="DJ32" s="97">
        <f t="shared" si="98"/>
        <v>-1.0000000009313226E-2</v>
      </c>
      <c r="DK32" s="113">
        <f t="shared" si="99"/>
        <v>-8.0000003799796104E-3</v>
      </c>
      <c r="DL32" s="113">
        <f t="shared" si="100"/>
        <v>4.9999999999954525E-3</v>
      </c>
      <c r="DM32" s="114">
        <f t="shared" si="101"/>
        <v>218.65980955557427</v>
      </c>
      <c r="DN32" s="115">
        <f t="shared" si="102"/>
        <v>1.2806248719509489E-2</v>
      </c>
      <c r="DO32" s="116">
        <v>0.04</v>
      </c>
      <c r="DP32" s="99"/>
      <c r="DQ32" s="124" t="s">
        <v>54</v>
      </c>
      <c r="DR32" s="96"/>
      <c r="DS32" s="97"/>
      <c r="DT32" s="97"/>
      <c r="DU32" s="97"/>
      <c r="DV32" s="114"/>
      <c r="DW32" s="115"/>
      <c r="DX32" s="116"/>
      <c r="DY32" s="99"/>
      <c r="DZ32" s="124"/>
      <c r="EA32" s="101"/>
      <c r="EB32" s="112" t="s">
        <v>63</v>
      </c>
      <c r="EC32" s="1">
        <v>1731829.247</v>
      </c>
      <c r="ED32" s="1">
        <v>6447374.3700000001</v>
      </c>
      <c r="EE32" s="1">
        <v>531.64200000000005</v>
      </c>
      <c r="EF32" s="97">
        <f t="shared" si="47"/>
        <v>-1.4429999999701977</v>
      </c>
      <c r="EG32" s="113">
        <f t="shared" si="48"/>
        <v>1.2879999997094274</v>
      </c>
      <c r="EH32" s="113">
        <f t="shared" si="49"/>
        <v>-0.6089999999999236</v>
      </c>
      <c r="EI32" s="114">
        <f t="shared" si="112"/>
        <v>138.24838100230789</v>
      </c>
      <c r="EJ32" s="113">
        <f t="shared" si="113"/>
        <v>1.9342163785795723</v>
      </c>
      <c r="EK32" s="97">
        <f t="shared" si="52"/>
        <v>1.3999999966472387E-2</v>
      </c>
      <c r="EL32" s="113">
        <f t="shared" si="53"/>
        <v>-2.7999999932944775E-2</v>
      </c>
      <c r="EM32" s="113">
        <f t="shared" si="54"/>
        <v>8.0000000000381988E-3</v>
      </c>
      <c r="EN32" s="114">
        <f t="shared" si="114"/>
        <v>296.56505117707798</v>
      </c>
      <c r="EO32" s="115">
        <f t="shared" si="115"/>
        <v>3.1304951610027033E-2</v>
      </c>
      <c r="EP32" s="116">
        <v>0.04</v>
      </c>
      <c r="EQ32" s="99"/>
      <c r="ER32" s="124" t="s">
        <v>54</v>
      </c>
      <c r="ES32" s="101"/>
      <c r="ET32" s="89"/>
      <c r="EU32" s="119"/>
      <c r="EV32" s="119"/>
      <c r="EW32" s="208"/>
      <c r="EX32" s="107"/>
      <c r="EY32" s="107"/>
      <c r="EZ32" s="107"/>
      <c r="FA32" s="126"/>
      <c r="FB32" s="127"/>
      <c r="FC32" s="107"/>
      <c r="FD32" s="107"/>
      <c r="FE32" s="107"/>
      <c r="FF32" s="126"/>
      <c r="FG32" s="127"/>
      <c r="FH32" s="128"/>
      <c r="FI32" s="109"/>
      <c r="FJ32" s="129"/>
      <c r="FK32" s="101"/>
      <c r="FL32" s="112" t="s">
        <v>63</v>
      </c>
      <c r="FM32" s="1">
        <v>1731829.2679999999</v>
      </c>
      <c r="FN32" s="1">
        <v>6447374.4050000003</v>
      </c>
      <c r="FO32" s="1">
        <v>531.64200000000005</v>
      </c>
      <c r="FP32" s="97">
        <f t="shared" si="58"/>
        <v>-1.4220000000204891</v>
      </c>
      <c r="FQ32" s="113">
        <f t="shared" si="59"/>
        <v>1.322999999858439</v>
      </c>
      <c r="FR32" s="113">
        <f t="shared" si="60"/>
        <v>-0.6089999999999236</v>
      </c>
      <c r="FS32" s="114">
        <f t="shared" si="130"/>
        <v>137.06550992277224</v>
      </c>
      <c r="FT32" s="113">
        <f t="shared" si="131"/>
        <v>1.9422700635297092</v>
      </c>
      <c r="FU32" s="97">
        <f t="shared" si="63"/>
        <v>2.0999999949708581E-2</v>
      </c>
      <c r="FV32" s="113">
        <f t="shared" si="63"/>
        <v>3.5000000149011612E-2</v>
      </c>
      <c r="FW32" s="113">
        <f t="shared" si="63"/>
        <v>0</v>
      </c>
      <c r="FX32" s="114">
        <f t="shared" si="132"/>
        <v>59.036243636080421</v>
      </c>
      <c r="FY32" s="115">
        <f t="shared" si="133"/>
        <v>4.0816663365818781E-2</v>
      </c>
      <c r="FZ32" s="116">
        <v>0.04</v>
      </c>
      <c r="GA32" s="99"/>
      <c r="GB32" s="124" t="s">
        <v>54</v>
      </c>
      <c r="GC32" s="101"/>
      <c r="GD32" s="107"/>
      <c r="GE32" s="107"/>
      <c r="GF32" s="107"/>
      <c r="GG32" s="126"/>
      <c r="GH32" s="127"/>
      <c r="GI32" s="128"/>
      <c r="GJ32" s="109"/>
      <c r="GK32" s="129"/>
      <c r="GL32" s="101"/>
      <c r="GM32" s="119"/>
    </row>
    <row r="33" spans="1:195" x14ac:dyDescent="0.35">
      <c r="A33" s="18" t="s">
        <v>64</v>
      </c>
      <c r="B33" s="44">
        <v>41166</v>
      </c>
      <c r="C33" s="133">
        <v>1731705.6740000001</v>
      </c>
      <c r="D33" s="113">
        <v>6448264.0659999996</v>
      </c>
      <c r="E33" s="133">
        <v>458.53300000000002</v>
      </c>
      <c r="F33" s="134" t="s">
        <v>187</v>
      </c>
      <c r="G33" s="37"/>
      <c r="H33" s="115"/>
      <c r="I33" s="119"/>
      <c r="J33" s="119"/>
      <c r="K33" s="119"/>
      <c r="L33" s="120"/>
      <c r="M33" s="119"/>
      <c r="N33" s="19"/>
      <c r="O33" s="89" t="s">
        <v>64</v>
      </c>
      <c r="P33" s="90">
        <v>1731663.798</v>
      </c>
      <c r="Q33" s="90">
        <v>6448268.8360000001</v>
      </c>
      <c r="R33" s="90">
        <v>446.09899999999999</v>
      </c>
      <c r="S33" s="97">
        <f t="shared" si="68"/>
        <v>-41.876000000163913</v>
      </c>
      <c r="T33" s="113">
        <f t="shared" si="69"/>
        <v>4.7700000004842877</v>
      </c>
      <c r="U33" s="113">
        <f t="shared" si="70"/>
        <v>-12.434000000000026</v>
      </c>
      <c r="V33" s="114">
        <f t="shared" si="257"/>
        <v>173.50157698094495</v>
      </c>
      <c r="W33" s="115">
        <f t="shared" si="258"/>
        <v>42.146794374167392</v>
      </c>
      <c r="X33" s="113"/>
      <c r="Y33" s="113"/>
      <c r="Z33" s="113"/>
      <c r="AA33" s="114"/>
      <c r="AB33" s="115"/>
      <c r="AC33" s="93"/>
      <c r="AD33" s="122">
        <v>0.80187734804455224</v>
      </c>
      <c r="AE33" s="123"/>
      <c r="AF33" s="96"/>
      <c r="AG33" s="97"/>
      <c r="AH33" s="113"/>
      <c r="AI33" s="113"/>
      <c r="AJ33" s="114"/>
      <c r="AK33" s="115"/>
      <c r="AL33" s="116"/>
      <c r="AM33" s="99"/>
      <c r="AN33" s="124"/>
      <c r="AO33" s="101"/>
      <c r="AP33" s="89"/>
      <c r="AQ33" s="2"/>
      <c r="AR33" s="2"/>
      <c r="AS33" s="4"/>
      <c r="AT33" s="107"/>
      <c r="AU33" s="107"/>
      <c r="AV33" s="107"/>
      <c r="AW33" s="126"/>
      <c r="AX33" s="127"/>
      <c r="AY33" s="107"/>
      <c r="AZ33" s="107"/>
      <c r="BA33" s="107"/>
      <c r="BB33" s="126"/>
      <c r="BC33" s="127"/>
      <c r="BD33" s="128"/>
      <c r="BE33" s="109"/>
      <c r="BF33" s="129"/>
      <c r="BG33" s="132"/>
      <c r="BH33" s="112" t="s">
        <v>64</v>
      </c>
      <c r="BI33" s="90">
        <v>1731663.193</v>
      </c>
      <c r="BJ33" s="90">
        <v>6448268.8880000003</v>
      </c>
      <c r="BK33" s="90">
        <v>445.90199999999999</v>
      </c>
      <c r="BL33" s="97">
        <f t="shared" si="18"/>
        <v>-42.481000000145286</v>
      </c>
      <c r="BM33" s="113">
        <f t="shared" si="19"/>
        <v>4.8220000006258488</v>
      </c>
      <c r="BN33" s="113">
        <f t="shared" si="20"/>
        <v>-12.631000000000029</v>
      </c>
      <c r="BO33" s="114">
        <f t="shared" si="21"/>
        <v>173.52409859074339</v>
      </c>
      <c r="BP33" s="113">
        <f t="shared" si="22"/>
        <v>42.753795679663106</v>
      </c>
      <c r="BQ33" s="97">
        <f t="shared" si="23"/>
        <v>-0.60499999998137355</v>
      </c>
      <c r="BR33" s="113">
        <f t="shared" si="24"/>
        <v>5.2000000141561031E-2</v>
      </c>
      <c r="BS33" s="113">
        <f t="shared" si="25"/>
        <v>-0.19700000000000273</v>
      </c>
      <c r="BT33" s="114">
        <f t="shared" si="4"/>
        <v>175.08747736575174</v>
      </c>
      <c r="BU33" s="115">
        <f t="shared" si="5"/>
        <v>0.60723059869557328</v>
      </c>
      <c r="BV33" s="116">
        <v>0.04</v>
      </c>
      <c r="BW33" s="99">
        <f t="shared" ref="BW33:BW40" si="291">BU33/0.953</f>
        <v>0.63717796295443163</v>
      </c>
      <c r="BX33" s="124"/>
      <c r="BY33" s="96">
        <f t="shared" si="81"/>
        <v>-20.539224046140525</v>
      </c>
      <c r="BZ33" s="97"/>
      <c r="CA33" s="97"/>
      <c r="CB33" s="97"/>
      <c r="CC33" s="114"/>
      <c r="CD33" s="115"/>
      <c r="CE33" s="116"/>
      <c r="CF33" s="99"/>
      <c r="CG33" s="124"/>
      <c r="CH33" s="101"/>
      <c r="CI33" s="89"/>
      <c r="CJ33" s="2"/>
      <c r="CK33" s="1"/>
      <c r="CL33" s="3"/>
      <c r="CM33" s="107"/>
      <c r="CN33" s="107"/>
      <c r="CO33" s="107"/>
      <c r="CP33" s="126"/>
      <c r="CQ33" s="127"/>
      <c r="CR33" s="107"/>
      <c r="CS33" s="107"/>
      <c r="CT33" s="107"/>
      <c r="CU33" s="126"/>
      <c r="CV33" s="127"/>
      <c r="CW33" s="128"/>
      <c r="CX33" s="109"/>
      <c r="CY33" s="129"/>
      <c r="CZ33" s="101"/>
      <c r="DA33" s="112" t="s">
        <v>64</v>
      </c>
      <c r="DB33" s="1">
        <v>1731662.531</v>
      </c>
      <c r="DC33" s="1">
        <v>6448268.9299999997</v>
      </c>
      <c r="DD33" s="1">
        <v>445.67099999999999</v>
      </c>
      <c r="DE33" s="97">
        <f t="shared" si="32"/>
        <v>-43.143000000156462</v>
      </c>
      <c r="DF33" s="113">
        <f t="shared" si="33"/>
        <v>4.8640000000596046</v>
      </c>
      <c r="DG33" s="113">
        <f t="shared" si="34"/>
        <v>-12.862000000000023</v>
      </c>
      <c r="DH33" s="114">
        <f t="shared" si="96"/>
        <v>173.56755820992424</v>
      </c>
      <c r="DI33" s="113">
        <f t="shared" si="97"/>
        <v>43.416321182408815</v>
      </c>
      <c r="DJ33" s="97">
        <f t="shared" si="98"/>
        <v>-0.66200000001117587</v>
      </c>
      <c r="DK33" s="113">
        <f t="shared" si="99"/>
        <v>4.1999999433755875E-2</v>
      </c>
      <c r="DL33" s="113">
        <f t="shared" si="100"/>
        <v>-0.23099999999999454</v>
      </c>
      <c r="DM33" s="114">
        <f t="shared" si="101"/>
        <v>176.36978588957609</v>
      </c>
      <c r="DN33" s="115">
        <f t="shared" si="102"/>
        <v>0.66333098824586234</v>
      </c>
      <c r="DO33" s="116">
        <v>0.04</v>
      </c>
      <c r="DP33" s="99">
        <f t="shared" si="103"/>
        <v>0.61136496612521873</v>
      </c>
      <c r="DQ33" s="124"/>
      <c r="DR33" s="96">
        <f t="shared" ref="DR33:DR40" si="292">(DP33/BW33-1)*100</f>
        <v>-4.0511440021441807</v>
      </c>
      <c r="DS33" s="97"/>
      <c r="DT33" s="97"/>
      <c r="DU33" s="97"/>
      <c r="DV33" s="114"/>
      <c r="DW33" s="115"/>
      <c r="DX33" s="116"/>
      <c r="DY33" s="99"/>
      <c r="DZ33" s="124"/>
      <c r="EA33" s="101"/>
      <c r="EB33" s="112" t="s">
        <v>64</v>
      </c>
      <c r="EC33" s="1">
        <v>1731661.9140000001</v>
      </c>
      <c r="ED33" s="1">
        <v>6448268.9369999999</v>
      </c>
      <c r="EE33" s="1">
        <v>445.46899999999999</v>
      </c>
      <c r="EF33" s="97">
        <f t="shared" si="47"/>
        <v>-43.760000000009313</v>
      </c>
      <c r="EG33" s="113">
        <f t="shared" si="48"/>
        <v>4.8710000002756715</v>
      </c>
      <c r="EH33" s="113">
        <f t="shared" si="49"/>
        <v>-13.064000000000021</v>
      </c>
      <c r="EI33" s="114">
        <f t="shared" si="112"/>
        <v>173.64845575399877</v>
      </c>
      <c r="EJ33" s="113">
        <f t="shared" si="113"/>
        <v>44.030265057156996</v>
      </c>
      <c r="EK33" s="97">
        <f t="shared" si="52"/>
        <v>-0.61699999985285103</v>
      </c>
      <c r="EL33" s="113">
        <f t="shared" si="53"/>
        <v>7.0000002160668373E-3</v>
      </c>
      <c r="EM33" s="113">
        <f t="shared" si="54"/>
        <v>-0.20199999999999818</v>
      </c>
      <c r="EN33" s="114">
        <f t="shared" si="114"/>
        <v>179.34999471215352</v>
      </c>
      <c r="EO33" s="115">
        <f t="shared" si="115"/>
        <v>0.61703970684344389</v>
      </c>
      <c r="EP33" s="116">
        <v>0.04</v>
      </c>
      <c r="EQ33" s="99">
        <f t="shared" si="116"/>
        <v>0.6706953335254825</v>
      </c>
      <c r="ER33" s="124"/>
      <c r="ES33" s="101">
        <f t="shared" si="117"/>
        <v>9.7045743030214524</v>
      </c>
      <c r="ET33" s="89"/>
      <c r="EU33" s="119"/>
      <c r="EV33" s="119"/>
      <c r="EW33" s="208"/>
      <c r="EX33" s="107"/>
      <c r="EY33" s="107"/>
      <c r="EZ33" s="107"/>
      <c r="FA33" s="126"/>
      <c r="FB33" s="127"/>
      <c r="FC33" s="107"/>
      <c r="FD33" s="107"/>
      <c r="FE33" s="107"/>
      <c r="FF33" s="126"/>
      <c r="FG33" s="127"/>
      <c r="FH33" s="128"/>
      <c r="FI33" s="109"/>
      <c r="FJ33" s="129"/>
      <c r="FK33" s="101"/>
      <c r="FL33" s="112" t="s">
        <v>64</v>
      </c>
      <c r="FM33" s="1">
        <v>1731661.077</v>
      </c>
      <c r="FN33" s="1">
        <v>6448268.9639999997</v>
      </c>
      <c r="FO33" s="1">
        <v>445.23899999999998</v>
      </c>
      <c r="FP33" s="97">
        <f t="shared" si="58"/>
        <v>-44.597000000067055</v>
      </c>
      <c r="FQ33" s="113">
        <f t="shared" si="59"/>
        <v>4.8980000000447035</v>
      </c>
      <c r="FR33" s="113">
        <f t="shared" si="60"/>
        <v>-13.29400000000004</v>
      </c>
      <c r="FS33" s="114">
        <f t="shared" si="130"/>
        <v>173.73243787969741</v>
      </c>
      <c r="FT33" s="113">
        <f t="shared" si="131"/>
        <v>44.865162576395718</v>
      </c>
      <c r="FU33" s="97">
        <f t="shared" si="63"/>
        <v>-0.837000000057742</v>
      </c>
      <c r="FV33" s="113">
        <f t="shared" si="63"/>
        <v>2.6999999769032001E-2</v>
      </c>
      <c r="FW33" s="113">
        <f t="shared" si="63"/>
        <v>-0.23000000000001819</v>
      </c>
      <c r="FX33" s="114">
        <f t="shared" si="132"/>
        <v>178.15238974992695</v>
      </c>
      <c r="FY33" s="115">
        <f t="shared" si="133"/>
        <v>0.83743537069088969</v>
      </c>
      <c r="FZ33" s="116">
        <v>0.04</v>
      </c>
      <c r="GA33" s="99">
        <f t="shared" si="134"/>
        <v>0.70789126854682138</v>
      </c>
      <c r="GB33" s="124"/>
      <c r="GC33" s="101">
        <f t="shared" si="135"/>
        <v>5.5458765197932802</v>
      </c>
      <c r="GD33" s="107"/>
      <c r="GE33" s="107"/>
      <c r="GF33" s="107"/>
      <c r="GG33" s="126"/>
      <c r="GH33" s="127"/>
      <c r="GI33" s="128"/>
      <c r="GJ33" s="109"/>
      <c r="GK33" s="129"/>
      <c r="GL33" s="101"/>
      <c r="GM33" s="119"/>
    </row>
    <row r="34" spans="1:195" x14ac:dyDescent="0.35">
      <c r="A34" s="18" t="s">
        <v>65</v>
      </c>
      <c r="B34" s="44">
        <v>41166</v>
      </c>
      <c r="C34" s="133">
        <v>1730047.2849999999</v>
      </c>
      <c r="D34" s="113">
        <v>6448490.5300000003</v>
      </c>
      <c r="E34" s="133">
        <v>374.28300000000002</v>
      </c>
      <c r="F34" s="134" t="s">
        <v>188</v>
      </c>
      <c r="G34" s="121"/>
      <c r="H34" s="115"/>
      <c r="I34" s="119"/>
      <c r="J34" s="119"/>
      <c r="K34" s="119"/>
      <c r="L34" s="120"/>
      <c r="M34" s="119"/>
      <c r="N34" s="19"/>
      <c r="O34" s="89" t="s">
        <v>65</v>
      </c>
      <c r="P34" s="90">
        <v>1729999.8149999999</v>
      </c>
      <c r="Q34" s="90">
        <v>6448479.0999999996</v>
      </c>
      <c r="R34" s="90">
        <v>367.41199999999998</v>
      </c>
      <c r="S34" s="97">
        <f t="shared" si="68"/>
        <v>-47.46999999997206</v>
      </c>
      <c r="T34" s="113">
        <f t="shared" si="69"/>
        <v>-11.430000000633299</v>
      </c>
      <c r="U34" s="113">
        <f t="shared" si="70"/>
        <v>-6.8710000000000377</v>
      </c>
      <c r="V34" s="114">
        <f t="shared" si="257"/>
        <v>193.53818033943008</v>
      </c>
      <c r="W34" s="115">
        <f t="shared" si="258"/>
        <v>48.826691471077829</v>
      </c>
      <c r="X34" s="113"/>
      <c r="Y34" s="113"/>
      <c r="Z34" s="113"/>
      <c r="AA34" s="114"/>
      <c r="AB34" s="115"/>
      <c r="AC34" s="93"/>
      <c r="AD34" s="122">
        <v>0.86516884871389577</v>
      </c>
      <c r="AE34" s="123"/>
      <c r="AF34" s="96"/>
      <c r="AG34" s="97"/>
      <c r="AH34" s="113"/>
      <c r="AI34" s="113"/>
      <c r="AJ34" s="114"/>
      <c r="AK34" s="115"/>
      <c r="AL34" s="116"/>
      <c r="AM34" s="99"/>
      <c r="AN34" s="124"/>
      <c r="AO34" s="101"/>
      <c r="AP34" s="89"/>
      <c r="AQ34" s="2"/>
      <c r="AR34" s="2"/>
      <c r="AS34" s="4"/>
      <c r="AT34" s="107"/>
      <c r="AU34" s="107"/>
      <c r="AV34" s="107"/>
      <c r="AW34" s="126"/>
      <c r="AX34" s="127"/>
      <c r="AY34" s="107"/>
      <c r="AZ34" s="107"/>
      <c r="BA34" s="107"/>
      <c r="BB34" s="126"/>
      <c r="BC34" s="127"/>
      <c r="BD34" s="128"/>
      <c r="BE34" s="109"/>
      <c r="BF34" s="129"/>
      <c r="BG34" s="101"/>
      <c r="BH34" s="112" t="s">
        <v>65</v>
      </c>
      <c r="BI34" s="90">
        <v>1729999.189</v>
      </c>
      <c r="BJ34" s="90">
        <v>6448478.9539999999</v>
      </c>
      <c r="BK34" s="90">
        <v>367.30399999999997</v>
      </c>
      <c r="BL34" s="97">
        <f t="shared" si="18"/>
        <v>-48.095999999903142</v>
      </c>
      <c r="BM34" s="113">
        <f t="shared" si="19"/>
        <v>-11.576000000350177</v>
      </c>
      <c r="BN34" s="113">
        <f t="shared" si="20"/>
        <v>-6.9790000000000418</v>
      </c>
      <c r="BO34" s="114">
        <f t="shared" si="21"/>
        <v>193.53285361222339</v>
      </c>
      <c r="BP34" s="113">
        <f t="shared" si="22"/>
        <v>49.469475356009085</v>
      </c>
      <c r="BQ34" s="97">
        <f t="shared" si="23"/>
        <v>-0.62599999993108213</v>
      </c>
      <c r="BR34" s="113">
        <f t="shared" si="24"/>
        <v>-0.14599999971687794</v>
      </c>
      <c r="BS34" s="113">
        <f t="shared" si="25"/>
        <v>-0.10800000000000409</v>
      </c>
      <c r="BT34" s="114">
        <f t="shared" si="4"/>
        <v>193.1282354152909</v>
      </c>
      <c r="BU34" s="115">
        <f t="shared" si="5"/>
        <v>0.64280012432407252</v>
      </c>
      <c r="BV34" s="116">
        <v>0.04</v>
      </c>
      <c r="BW34" s="99">
        <f t="shared" si="291"/>
        <v>0.6745017044323951</v>
      </c>
      <c r="BX34" s="124"/>
      <c r="BY34" s="96">
        <f t="shared" si="81"/>
        <v>-22.038142561990547</v>
      </c>
      <c r="BZ34" s="97"/>
      <c r="CA34" s="97"/>
      <c r="CB34" s="97"/>
      <c r="CC34" s="114"/>
      <c r="CD34" s="115"/>
      <c r="CE34" s="116"/>
      <c r="CF34" s="99"/>
      <c r="CG34" s="124"/>
      <c r="CH34" s="101"/>
      <c r="CI34" s="89"/>
      <c r="CJ34" s="2"/>
      <c r="CK34" s="1"/>
      <c r="CL34" s="3"/>
      <c r="CM34" s="107"/>
      <c r="CN34" s="107"/>
      <c r="CO34" s="107"/>
      <c r="CP34" s="126"/>
      <c r="CQ34" s="127"/>
      <c r="CR34" s="107"/>
      <c r="CS34" s="107"/>
      <c r="CT34" s="107"/>
      <c r="CU34" s="126"/>
      <c r="CV34" s="127"/>
      <c r="CW34" s="128"/>
      <c r="CX34" s="109"/>
      <c r="CY34" s="129"/>
      <c r="CZ34" s="101"/>
      <c r="DA34" s="112" t="s">
        <v>65</v>
      </c>
      <c r="DB34" s="1">
        <v>1729998.4639999999</v>
      </c>
      <c r="DC34" s="1">
        <v>6448478.7800000003</v>
      </c>
      <c r="DD34" s="1">
        <v>367.23099999999999</v>
      </c>
      <c r="DE34" s="97">
        <f t="shared" si="32"/>
        <v>-48.820999999996275</v>
      </c>
      <c r="DF34" s="113">
        <f t="shared" si="33"/>
        <v>-11.75</v>
      </c>
      <c r="DG34" s="113">
        <f t="shared" si="34"/>
        <v>-7.0520000000000209</v>
      </c>
      <c r="DH34" s="114">
        <f t="shared" si="96"/>
        <v>193.5323024532822</v>
      </c>
      <c r="DI34" s="113">
        <f t="shared" si="97"/>
        <v>50.215062889531822</v>
      </c>
      <c r="DJ34" s="97">
        <f t="shared" si="98"/>
        <v>-0.72500000009313226</v>
      </c>
      <c r="DK34" s="113">
        <f t="shared" si="99"/>
        <v>-0.17399999964982271</v>
      </c>
      <c r="DL34" s="113">
        <f t="shared" si="100"/>
        <v>-7.2999999999979082E-2</v>
      </c>
      <c r="DM34" s="114">
        <f t="shared" si="101"/>
        <v>193.49573325295876</v>
      </c>
      <c r="DN34" s="115">
        <f t="shared" si="102"/>
        <v>0.74558768767542027</v>
      </c>
      <c r="DO34" s="116">
        <v>0.04</v>
      </c>
      <c r="DP34" s="99">
        <f t="shared" si="103"/>
        <v>0.68717759232757636</v>
      </c>
      <c r="DQ34" s="124"/>
      <c r="DR34" s="96">
        <f t="shared" si="292"/>
        <v>1.8792966440089653</v>
      </c>
      <c r="DS34" s="97"/>
      <c r="DT34" s="97"/>
      <c r="DU34" s="97"/>
      <c r="DV34" s="114"/>
      <c r="DW34" s="115"/>
      <c r="DX34" s="116"/>
      <c r="DY34" s="99"/>
      <c r="DZ34" s="124"/>
      <c r="EA34" s="101"/>
      <c r="EB34" s="112" t="s">
        <v>65</v>
      </c>
      <c r="EC34" s="1">
        <v>1729997.8670000001</v>
      </c>
      <c r="ED34" s="1">
        <v>6448478.6430000002</v>
      </c>
      <c r="EE34" s="1">
        <v>367.08600000000001</v>
      </c>
      <c r="EF34" s="97">
        <f t="shared" si="47"/>
        <v>-49.417999999830499</v>
      </c>
      <c r="EG34" s="113">
        <f t="shared" si="48"/>
        <v>-11.887000000104308</v>
      </c>
      <c r="EH34" s="113">
        <f t="shared" si="49"/>
        <v>-7.1970000000000027</v>
      </c>
      <c r="EI34" s="114">
        <f t="shared" si="112"/>
        <v>193.52497807776439</v>
      </c>
      <c r="EJ34" s="113">
        <f t="shared" si="113"/>
        <v>50.827546596168958</v>
      </c>
      <c r="EK34" s="97">
        <f t="shared" si="52"/>
        <v>-0.59699999983422458</v>
      </c>
      <c r="EL34" s="113">
        <f t="shared" si="53"/>
        <v>-0.13700000010430813</v>
      </c>
      <c r="EM34" s="113">
        <f t="shared" si="54"/>
        <v>-0.14499999999998181</v>
      </c>
      <c r="EN34" s="114">
        <f t="shared" si="114"/>
        <v>192.92450453015852</v>
      </c>
      <c r="EO34" s="115">
        <f t="shared" si="115"/>
        <v>0.61251775470646119</v>
      </c>
      <c r="EP34" s="116">
        <v>0.04</v>
      </c>
      <c r="EQ34" s="99">
        <f t="shared" si="116"/>
        <v>0.66578016815919694</v>
      </c>
      <c r="ER34" s="124"/>
      <c r="ES34" s="101">
        <f t="shared" si="117"/>
        <v>-3.1138128494415884</v>
      </c>
      <c r="ET34" s="89"/>
      <c r="EU34" s="119"/>
      <c r="EV34" s="119"/>
      <c r="EW34" s="208"/>
      <c r="EX34" s="107"/>
      <c r="EY34" s="107"/>
      <c r="EZ34" s="107"/>
      <c r="FA34" s="126"/>
      <c r="FB34" s="127"/>
      <c r="FC34" s="107"/>
      <c r="FD34" s="107"/>
      <c r="FE34" s="107"/>
      <c r="FF34" s="126"/>
      <c r="FG34" s="127"/>
      <c r="FH34" s="128"/>
      <c r="FI34" s="109"/>
      <c r="FJ34" s="129"/>
      <c r="FK34" s="101"/>
      <c r="FL34" s="112" t="s">
        <v>65</v>
      </c>
      <c r="FM34" s="1">
        <v>1729997.0049999999</v>
      </c>
      <c r="FN34" s="1">
        <v>6448478.4479999999</v>
      </c>
      <c r="FO34" s="1">
        <v>366.89699999999999</v>
      </c>
      <c r="FP34" s="97">
        <f t="shared" si="58"/>
        <v>-50.28000000002794</v>
      </c>
      <c r="FQ34" s="113">
        <f t="shared" si="59"/>
        <v>-12.082000000402331</v>
      </c>
      <c r="FR34" s="113">
        <f t="shared" si="60"/>
        <v>-7.3860000000000241</v>
      </c>
      <c r="FS34" s="114">
        <f t="shared" si="130"/>
        <v>193.51167879866216</v>
      </c>
      <c r="FT34" s="113">
        <f t="shared" si="131"/>
        <v>51.711247558075137</v>
      </c>
      <c r="FU34" s="97">
        <f t="shared" si="63"/>
        <v>-0.86200000019744039</v>
      </c>
      <c r="FV34" s="113">
        <f t="shared" si="63"/>
        <v>-0.19500000029802322</v>
      </c>
      <c r="FW34" s="113">
        <f t="shared" si="63"/>
        <v>-0.18900000000002137</v>
      </c>
      <c r="FX34" s="114">
        <f t="shared" si="132"/>
        <v>192.74679503431648</v>
      </c>
      <c r="FY34" s="115">
        <f t="shared" si="133"/>
        <v>0.8837810817485382</v>
      </c>
      <c r="FZ34" s="116">
        <v>0.04</v>
      </c>
      <c r="GA34" s="99">
        <f t="shared" si="134"/>
        <v>0.74706769378574656</v>
      </c>
      <c r="GB34" s="124"/>
      <c r="GC34" s="101">
        <f t="shared" si="135"/>
        <v>12.209364218718012</v>
      </c>
      <c r="GD34" s="107"/>
      <c r="GE34" s="107"/>
      <c r="GF34" s="107"/>
      <c r="GG34" s="126"/>
      <c r="GH34" s="127"/>
      <c r="GI34" s="128"/>
      <c r="GJ34" s="109"/>
      <c r="GK34" s="129"/>
      <c r="GL34" s="101"/>
      <c r="GM34" s="119"/>
    </row>
    <row r="35" spans="1:195" x14ac:dyDescent="0.35">
      <c r="A35" s="18" t="s">
        <v>66</v>
      </c>
      <c r="B35" s="44">
        <v>41166</v>
      </c>
      <c r="C35" s="133">
        <v>1731180.409</v>
      </c>
      <c r="D35" s="113">
        <v>6447741.7589999996</v>
      </c>
      <c r="E35" s="133">
        <v>405.32600000000002</v>
      </c>
      <c r="F35" s="134" t="s">
        <v>189</v>
      </c>
      <c r="G35" s="121"/>
      <c r="H35" s="115"/>
      <c r="I35" s="119"/>
      <c r="J35" s="119"/>
      <c r="K35" s="119"/>
      <c r="L35" s="120"/>
      <c r="M35" s="119"/>
      <c r="N35" s="19"/>
      <c r="O35" s="89" t="s">
        <v>66</v>
      </c>
      <c r="P35" s="90">
        <v>1731146.4790000001</v>
      </c>
      <c r="Q35" s="90">
        <v>6447739.2790000001</v>
      </c>
      <c r="R35" s="90">
        <v>397.68200000000002</v>
      </c>
      <c r="S35" s="97">
        <f t="shared" si="68"/>
        <v>-33.929999999934807</v>
      </c>
      <c r="T35" s="113">
        <f t="shared" si="69"/>
        <v>-2.4799999995157123</v>
      </c>
      <c r="U35" s="113">
        <f t="shared" si="70"/>
        <v>-7.6440000000000055</v>
      </c>
      <c r="V35" s="114">
        <f t="shared" si="257"/>
        <v>184.18040971009458</v>
      </c>
      <c r="W35" s="115">
        <f t="shared" si="258"/>
        <v>34.020512929601374</v>
      </c>
      <c r="X35" s="113"/>
      <c r="Y35" s="113"/>
      <c r="Z35" s="113"/>
      <c r="AA35" s="114"/>
      <c r="AB35" s="115"/>
      <c r="AC35" s="93"/>
      <c r="AD35" s="122">
        <v>0.62878314765442544</v>
      </c>
      <c r="AE35" s="123"/>
      <c r="AF35" s="96"/>
      <c r="AG35" s="97"/>
      <c r="AH35" s="113"/>
      <c r="AI35" s="113"/>
      <c r="AJ35" s="114"/>
      <c r="AK35" s="115"/>
      <c r="AL35" s="116"/>
      <c r="AM35" s="99"/>
      <c r="AN35" s="124"/>
      <c r="AO35" s="101"/>
      <c r="AP35" s="89"/>
      <c r="AQ35" s="2"/>
      <c r="AR35" s="2"/>
      <c r="AS35" s="4"/>
      <c r="AT35" s="107"/>
      <c r="AU35" s="107"/>
      <c r="AV35" s="107"/>
      <c r="AW35" s="126"/>
      <c r="AX35" s="127"/>
      <c r="AY35" s="107"/>
      <c r="AZ35" s="107"/>
      <c r="BA35" s="107"/>
      <c r="BB35" s="126"/>
      <c r="BC35" s="127"/>
      <c r="BD35" s="128"/>
      <c r="BE35" s="109"/>
      <c r="BF35" s="129"/>
      <c r="BG35" s="101"/>
      <c r="BH35" s="112" t="s">
        <v>66</v>
      </c>
      <c r="BI35" s="90">
        <v>1731145.9680000001</v>
      </c>
      <c r="BJ35" s="90">
        <v>6447739.2539999997</v>
      </c>
      <c r="BK35" s="90">
        <v>397.55200000000002</v>
      </c>
      <c r="BL35" s="97">
        <f t="shared" si="18"/>
        <v>-34.440999999875203</v>
      </c>
      <c r="BM35" s="113">
        <f t="shared" si="19"/>
        <v>-2.5049999998882413</v>
      </c>
      <c r="BN35" s="113">
        <f t="shared" si="20"/>
        <v>-7.7740000000000009</v>
      </c>
      <c r="BO35" s="114">
        <f t="shared" si="21"/>
        <v>184.15997326127305</v>
      </c>
      <c r="BP35" s="113">
        <f t="shared" si="22"/>
        <v>34.531978020247315</v>
      </c>
      <c r="BQ35" s="97">
        <f t="shared" si="23"/>
        <v>-0.51099999994039536</v>
      </c>
      <c r="BR35" s="113">
        <f t="shared" si="24"/>
        <v>-2.500000037252903E-2</v>
      </c>
      <c r="BS35" s="113">
        <f t="shared" si="25"/>
        <v>-0.12999999999999545</v>
      </c>
      <c r="BT35" s="114">
        <f t="shared" si="4"/>
        <v>182.80088712926417</v>
      </c>
      <c r="BU35" s="115">
        <f t="shared" si="5"/>
        <v>0.51161118044635279</v>
      </c>
      <c r="BV35" s="116">
        <v>0.04</v>
      </c>
      <c r="BW35" s="99">
        <f t="shared" si="291"/>
        <v>0.53684279165409532</v>
      </c>
      <c r="BX35" s="124"/>
      <c r="BY35" s="96">
        <f t="shared" si="81"/>
        <v>-14.621949768103493</v>
      </c>
      <c r="BZ35" s="97"/>
      <c r="CA35" s="97"/>
      <c r="CB35" s="97"/>
      <c r="CC35" s="114"/>
      <c r="CD35" s="115"/>
      <c r="CE35" s="116"/>
      <c r="CF35" s="99"/>
      <c r="CG35" s="124"/>
      <c r="CH35" s="101"/>
      <c r="CI35" s="89"/>
      <c r="CJ35" s="2"/>
      <c r="CK35" s="1"/>
      <c r="CL35" s="3"/>
      <c r="CM35" s="107"/>
      <c r="CN35" s="107"/>
      <c r="CO35" s="107"/>
      <c r="CP35" s="126"/>
      <c r="CQ35" s="127"/>
      <c r="CR35" s="107"/>
      <c r="CS35" s="107"/>
      <c r="CT35" s="107"/>
      <c r="CU35" s="126"/>
      <c r="CV35" s="127"/>
      <c r="CW35" s="128"/>
      <c r="CX35" s="109"/>
      <c r="CY35" s="129"/>
      <c r="CZ35" s="101"/>
      <c r="DA35" s="112" t="s">
        <v>66</v>
      </c>
      <c r="DB35" s="1">
        <v>1731145.4129999999</v>
      </c>
      <c r="DC35" s="1">
        <v>6447739.1880000001</v>
      </c>
      <c r="DD35" s="1">
        <v>397.40699999999998</v>
      </c>
      <c r="DE35" s="97">
        <f t="shared" si="32"/>
        <v>-34.996000000042841</v>
      </c>
      <c r="DF35" s="113">
        <f t="shared" si="33"/>
        <v>-2.5709999995306134</v>
      </c>
      <c r="DG35" s="113">
        <f t="shared" si="34"/>
        <v>-7.9190000000000396</v>
      </c>
      <c r="DH35" s="114">
        <f t="shared" si="96"/>
        <v>184.20171701918119</v>
      </c>
      <c r="DI35" s="113">
        <f t="shared" si="97"/>
        <v>35.090312865527217</v>
      </c>
      <c r="DJ35" s="97">
        <f t="shared" si="98"/>
        <v>-0.55500000016763806</v>
      </c>
      <c r="DK35" s="113">
        <f t="shared" si="99"/>
        <v>-6.5999999642372131E-2</v>
      </c>
      <c r="DL35" s="113">
        <f t="shared" si="100"/>
        <v>-0.14500000000003865</v>
      </c>
      <c r="DM35" s="114">
        <f t="shared" si="101"/>
        <v>186.78170349803409</v>
      </c>
      <c r="DN35" s="115">
        <f t="shared" si="102"/>
        <v>0.55891054752873592</v>
      </c>
      <c r="DO35" s="116">
        <v>0.04</v>
      </c>
      <c r="DP35" s="99">
        <f t="shared" si="103"/>
        <v>0.51512492859791326</v>
      </c>
      <c r="DQ35" s="124"/>
      <c r="DR35" s="96">
        <f t="shared" si="292"/>
        <v>-4.0454791223452968</v>
      </c>
      <c r="DS35" s="97"/>
      <c r="DT35" s="97"/>
      <c r="DU35" s="97"/>
      <c r="DV35" s="114"/>
      <c r="DW35" s="115"/>
      <c r="DX35" s="116"/>
      <c r="DY35" s="99"/>
      <c r="DZ35" s="124"/>
      <c r="EA35" s="101"/>
      <c r="EB35" s="112" t="s">
        <v>66</v>
      </c>
      <c r="EC35" s="1">
        <v>1731144.932</v>
      </c>
      <c r="ED35" s="1">
        <v>6447739.1380000003</v>
      </c>
      <c r="EE35" s="1">
        <v>397.27699999999999</v>
      </c>
      <c r="EF35" s="97">
        <f t="shared" si="47"/>
        <v>-35.476999999955297</v>
      </c>
      <c r="EG35" s="113">
        <f t="shared" si="48"/>
        <v>-2.6209999993443489</v>
      </c>
      <c r="EH35" s="113">
        <f t="shared" si="49"/>
        <v>-8.049000000000035</v>
      </c>
      <c r="EI35" s="114">
        <f t="shared" si="112"/>
        <v>184.22527022421986</v>
      </c>
      <c r="EJ35" s="113">
        <f t="shared" si="113"/>
        <v>35.573686483036745</v>
      </c>
      <c r="EK35" s="97">
        <f t="shared" si="52"/>
        <v>-0.48099999991245568</v>
      </c>
      <c r="EL35" s="113">
        <f t="shared" si="53"/>
        <v>-4.9999999813735485E-2</v>
      </c>
      <c r="EM35" s="113">
        <f t="shared" si="54"/>
        <v>-0.12999999999999545</v>
      </c>
      <c r="EN35" s="114">
        <f t="shared" si="114"/>
        <v>185.93458782128735</v>
      </c>
      <c r="EO35" s="115">
        <f t="shared" si="115"/>
        <v>0.4835917698815354</v>
      </c>
      <c r="EP35" s="116">
        <v>0.04</v>
      </c>
      <c r="EQ35" s="99">
        <f t="shared" si="116"/>
        <v>0.52564322813210362</v>
      </c>
      <c r="ER35" s="124"/>
      <c r="ES35" s="101">
        <f t="shared" si="117"/>
        <v>2.0418929370821681</v>
      </c>
      <c r="ET35" s="89"/>
      <c r="EU35" s="119"/>
      <c r="EV35" s="119"/>
      <c r="EW35" s="208"/>
      <c r="EX35" s="107"/>
      <c r="EY35" s="107"/>
      <c r="EZ35" s="107"/>
      <c r="FA35" s="126"/>
      <c r="FB35" s="127"/>
      <c r="FC35" s="107"/>
      <c r="FD35" s="107"/>
      <c r="FE35" s="107"/>
      <c r="FF35" s="126"/>
      <c r="FG35" s="127"/>
      <c r="FH35" s="128"/>
      <c r="FI35" s="109"/>
      <c r="FJ35" s="129"/>
      <c r="FK35" s="101"/>
      <c r="FL35" s="112" t="s">
        <v>66</v>
      </c>
      <c r="FM35" s="1">
        <v>1731144.2479999999</v>
      </c>
      <c r="FN35" s="1">
        <v>6447739.0710000005</v>
      </c>
      <c r="FO35" s="1">
        <v>397.06900000000002</v>
      </c>
      <c r="FP35" s="97">
        <f t="shared" si="58"/>
        <v>-36.161000000080094</v>
      </c>
      <c r="FQ35" s="113">
        <f t="shared" si="59"/>
        <v>-2.6879999991506338</v>
      </c>
      <c r="FR35" s="113">
        <f t="shared" si="60"/>
        <v>-8.257000000000005</v>
      </c>
      <c r="FS35" s="114">
        <f t="shared" si="130"/>
        <v>184.25121886485789</v>
      </c>
      <c r="FT35" s="113">
        <f t="shared" si="131"/>
        <v>36.260767573249552</v>
      </c>
      <c r="FU35" s="97">
        <f t="shared" si="63"/>
        <v>-0.68400000012479722</v>
      </c>
      <c r="FV35" s="113">
        <f t="shared" si="63"/>
        <v>-6.6999999806284904E-2</v>
      </c>
      <c r="FW35" s="113">
        <f t="shared" si="63"/>
        <v>-0.20799999999996999</v>
      </c>
      <c r="FX35" s="114">
        <f t="shared" si="132"/>
        <v>185.59445879079524</v>
      </c>
      <c r="FY35" s="115">
        <f t="shared" si="133"/>
        <v>0.68727359919086428</v>
      </c>
      <c r="FZ35" s="116">
        <v>0.04</v>
      </c>
      <c r="GA35" s="99">
        <f t="shared" si="134"/>
        <v>0.58095824107427241</v>
      </c>
      <c r="GB35" s="124"/>
      <c r="GC35" s="101">
        <f t="shared" si="135"/>
        <v>10.523299831852317</v>
      </c>
      <c r="GD35" s="107"/>
      <c r="GE35" s="107"/>
      <c r="GF35" s="107"/>
      <c r="GG35" s="126"/>
      <c r="GH35" s="127"/>
      <c r="GI35" s="128"/>
      <c r="GJ35" s="109"/>
      <c r="GK35" s="129"/>
      <c r="GL35" s="101"/>
      <c r="GM35" s="119"/>
    </row>
    <row r="36" spans="1:195" x14ac:dyDescent="0.35">
      <c r="A36" s="18" t="s">
        <v>67</v>
      </c>
      <c r="B36" s="44">
        <v>41166</v>
      </c>
      <c r="C36" s="113">
        <v>1730258.855</v>
      </c>
      <c r="D36" s="113">
        <v>6448055.3650000002</v>
      </c>
      <c r="E36" s="133">
        <v>393.44499999999999</v>
      </c>
      <c r="F36" s="134" t="s">
        <v>190</v>
      </c>
      <c r="G36" s="121"/>
      <c r="H36" s="115"/>
      <c r="I36" s="119"/>
      <c r="J36" s="119"/>
      <c r="K36" s="119"/>
      <c r="L36" s="120"/>
      <c r="M36" s="119"/>
      <c r="N36" s="19"/>
      <c r="O36" s="89" t="s">
        <v>67</v>
      </c>
      <c r="P36" s="90">
        <v>1730212.4680000001</v>
      </c>
      <c r="Q36" s="90">
        <v>6448045.693</v>
      </c>
      <c r="R36" s="90">
        <v>385.06700000000001</v>
      </c>
      <c r="S36" s="97">
        <f t="shared" si="68"/>
        <v>-46.386999999871477</v>
      </c>
      <c r="T36" s="113">
        <f t="shared" si="69"/>
        <v>-9.6720000002533197</v>
      </c>
      <c r="U36" s="113">
        <f t="shared" si="70"/>
        <v>-8.3779999999999859</v>
      </c>
      <c r="V36" s="114">
        <f t="shared" si="257"/>
        <v>191.77780824056288</v>
      </c>
      <c r="W36" s="115">
        <f t="shared" si="258"/>
        <v>47.384610930058052</v>
      </c>
      <c r="X36" s="113"/>
      <c r="Y36" s="113"/>
      <c r="Z36" s="113"/>
      <c r="AA36" s="114"/>
      <c r="AB36" s="115"/>
      <c r="AC36" s="93"/>
      <c r="AD36" s="122">
        <v>0.82924603588035495</v>
      </c>
      <c r="AE36" s="123"/>
      <c r="AF36" s="96"/>
      <c r="AG36" s="97"/>
      <c r="AH36" s="113"/>
      <c r="AI36" s="113"/>
      <c r="AJ36" s="114"/>
      <c r="AK36" s="115"/>
      <c r="AL36" s="116"/>
      <c r="AM36" s="99"/>
      <c r="AN36" s="124"/>
      <c r="AO36" s="101"/>
      <c r="AP36" s="89"/>
      <c r="AQ36" s="2"/>
      <c r="AR36" s="2"/>
      <c r="AS36" s="4"/>
      <c r="AT36" s="107"/>
      <c r="AU36" s="107"/>
      <c r="AV36" s="107"/>
      <c r="AW36" s="126"/>
      <c r="AX36" s="127"/>
      <c r="AY36" s="107"/>
      <c r="AZ36" s="107"/>
      <c r="BA36" s="107"/>
      <c r="BB36" s="126"/>
      <c r="BC36" s="127"/>
      <c r="BD36" s="128"/>
      <c r="BE36" s="109"/>
      <c r="BF36" s="129"/>
      <c r="BG36" s="101"/>
      <c r="BH36" s="112" t="s">
        <v>67</v>
      </c>
      <c r="BI36" s="90">
        <v>1730211.8370000001</v>
      </c>
      <c r="BJ36" s="90">
        <v>6448045.5539999995</v>
      </c>
      <c r="BK36" s="90">
        <v>384.94</v>
      </c>
      <c r="BL36" s="97">
        <f t="shared" si="18"/>
        <v>-47.017999999923632</v>
      </c>
      <c r="BM36" s="113">
        <f t="shared" si="19"/>
        <v>-9.8110000006854534</v>
      </c>
      <c r="BN36" s="113">
        <f t="shared" si="20"/>
        <v>-8.5049999999999955</v>
      </c>
      <c r="BO36" s="114">
        <f t="shared" si="21"/>
        <v>191.78648753784955</v>
      </c>
      <c r="BP36" s="113">
        <f t="shared" si="22"/>
        <v>48.03069898519351</v>
      </c>
      <c r="BQ36" s="97">
        <f t="shared" si="23"/>
        <v>-0.63100000005215406</v>
      </c>
      <c r="BR36" s="113">
        <f t="shared" si="24"/>
        <v>-0.13900000043213367</v>
      </c>
      <c r="BS36" s="113">
        <f t="shared" si="25"/>
        <v>-0.12700000000000955</v>
      </c>
      <c r="BT36" s="114">
        <f t="shared" si="4"/>
        <v>192.42300736647934</v>
      </c>
      <c r="BU36" s="115">
        <f t="shared" si="5"/>
        <v>0.64612847034158127</v>
      </c>
      <c r="BV36" s="116">
        <v>0.04</v>
      </c>
      <c r="BW36" s="99">
        <f t="shared" si="291"/>
        <v>0.67799419763020075</v>
      </c>
      <c r="BX36" s="124"/>
      <c r="BY36" s="96">
        <f t="shared" si="81"/>
        <v>-18.239681795955796</v>
      </c>
      <c r="BZ36" s="97"/>
      <c r="CA36" s="97"/>
      <c r="CB36" s="97"/>
      <c r="CC36" s="114"/>
      <c r="CD36" s="115"/>
      <c r="CE36" s="116"/>
      <c r="CF36" s="99"/>
      <c r="CG36" s="124"/>
      <c r="CH36" s="101"/>
      <c r="CI36" s="89"/>
      <c r="CJ36" s="2"/>
      <c r="CK36" s="1"/>
      <c r="CL36" s="3"/>
      <c r="CM36" s="107"/>
      <c r="CN36" s="107"/>
      <c r="CO36" s="107"/>
      <c r="CP36" s="126"/>
      <c r="CQ36" s="127"/>
      <c r="CR36" s="107"/>
      <c r="CS36" s="107"/>
      <c r="CT36" s="107"/>
      <c r="CU36" s="126"/>
      <c r="CV36" s="127"/>
      <c r="CW36" s="128"/>
      <c r="CX36" s="109"/>
      <c r="CY36" s="129"/>
      <c r="CZ36" s="101"/>
      <c r="DA36" s="112" t="s">
        <v>67</v>
      </c>
      <c r="DB36" s="1">
        <v>1730211.139</v>
      </c>
      <c r="DC36" s="1">
        <v>6448045.3710000003</v>
      </c>
      <c r="DD36" s="1">
        <v>384.79500000000002</v>
      </c>
      <c r="DE36" s="97">
        <f t="shared" si="32"/>
        <v>-47.716000000014901</v>
      </c>
      <c r="DF36" s="113">
        <f t="shared" si="33"/>
        <v>-9.9939999999478459</v>
      </c>
      <c r="DG36" s="113">
        <f t="shared" si="34"/>
        <v>-8.6499999999999773</v>
      </c>
      <c r="DH36" s="114">
        <f t="shared" si="96"/>
        <v>191.82946045201257</v>
      </c>
      <c r="DI36" s="113">
        <f t="shared" si="97"/>
        <v>48.751376308781062</v>
      </c>
      <c r="DJ36" s="97">
        <f t="shared" si="98"/>
        <v>-0.69800000009126961</v>
      </c>
      <c r="DK36" s="113">
        <f t="shared" si="99"/>
        <v>-0.18299999926239252</v>
      </c>
      <c r="DL36" s="113">
        <f t="shared" si="100"/>
        <v>-0.14499999999998181</v>
      </c>
      <c r="DM36" s="114">
        <f t="shared" si="101"/>
        <v>194.69102381170345</v>
      </c>
      <c r="DN36" s="115">
        <f t="shared" si="102"/>
        <v>0.7215906040529132</v>
      </c>
      <c r="DO36" s="116">
        <v>0.04</v>
      </c>
      <c r="DP36" s="99">
        <f t="shared" si="103"/>
        <v>0.66506046456489698</v>
      </c>
      <c r="DQ36" s="124"/>
      <c r="DR36" s="96">
        <f t="shared" si="292"/>
        <v>-1.907646571388244</v>
      </c>
      <c r="DS36" s="97"/>
      <c r="DT36" s="97"/>
      <c r="DU36" s="97"/>
      <c r="DV36" s="114"/>
      <c r="DW36" s="115"/>
      <c r="DX36" s="116"/>
      <c r="DY36" s="99"/>
      <c r="DZ36" s="124"/>
      <c r="EA36" s="101"/>
      <c r="EB36" s="112" t="s">
        <v>67</v>
      </c>
      <c r="EC36" s="1">
        <v>1730210.53</v>
      </c>
      <c r="ED36" s="1">
        <v>6448045.2529999996</v>
      </c>
      <c r="EE36" s="1">
        <v>384.68700000000001</v>
      </c>
      <c r="EF36" s="97">
        <f t="shared" si="47"/>
        <v>-48.324999999953434</v>
      </c>
      <c r="EG36" s="113">
        <f t="shared" si="48"/>
        <v>-10.112000000663102</v>
      </c>
      <c r="EH36" s="113">
        <f t="shared" si="49"/>
        <v>-8.7579999999999814</v>
      </c>
      <c r="EI36" s="114">
        <f t="shared" si="112"/>
        <v>191.81860900116385</v>
      </c>
      <c r="EJ36" s="113">
        <f t="shared" si="113"/>
        <v>49.37163324226686</v>
      </c>
      <c r="EK36" s="97">
        <f t="shared" si="52"/>
        <v>-0.60899999993853271</v>
      </c>
      <c r="EL36" s="113">
        <f t="shared" si="53"/>
        <v>-0.11800000071525574</v>
      </c>
      <c r="EM36" s="113">
        <f t="shared" si="54"/>
        <v>-0.10800000000000409</v>
      </c>
      <c r="EN36" s="114">
        <f t="shared" si="114"/>
        <v>190.96576348611976</v>
      </c>
      <c r="EO36" s="115">
        <f t="shared" si="115"/>
        <v>0.6203265269952053</v>
      </c>
      <c r="EP36" s="116">
        <v>0.04</v>
      </c>
      <c r="EQ36" s="99">
        <f t="shared" si="116"/>
        <v>0.67426796412522316</v>
      </c>
      <c r="ER36" s="124"/>
      <c r="ES36" s="101">
        <f t="shared" si="117"/>
        <v>1.3844605191424275</v>
      </c>
      <c r="ET36" s="89"/>
      <c r="EU36" s="119"/>
      <c r="EV36" s="119"/>
      <c r="EW36" s="208"/>
      <c r="EX36" s="107"/>
      <c r="EY36" s="107"/>
      <c r="EZ36" s="107"/>
      <c r="FA36" s="126"/>
      <c r="FB36" s="127"/>
      <c r="FC36" s="107"/>
      <c r="FD36" s="107"/>
      <c r="FE36" s="107"/>
      <c r="FF36" s="126"/>
      <c r="FG36" s="127"/>
      <c r="FH36" s="128"/>
      <c r="FI36" s="109"/>
      <c r="FJ36" s="129"/>
      <c r="FK36" s="101"/>
      <c r="FL36" s="112" t="s">
        <v>67</v>
      </c>
      <c r="FM36" s="1">
        <v>1730209.669</v>
      </c>
      <c r="FN36" s="1">
        <v>6448045.0820000004</v>
      </c>
      <c r="FO36" s="1">
        <v>384.46499999999997</v>
      </c>
      <c r="FP36" s="97">
        <f t="shared" si="58"/>
        <v>-49.185999999986961</v>
      </c>
      <c r="FQ36" s="113">
        <f t="shared" si="59"/>
        <v>-10.282999999821186</v>
      </c>
      <c r="FR36" s="113">
        <f t="shared" si="60"/>
        <v>-8.9800000000000182</v>
      </c>
      <c r="FS36" s="114">
        <f t="shared" si="130"/>
        <v>191.80838130605835</v>
      </c>
      <c r="FT36" s="113">
        <f t="shared" si="131"/>
        <v>50.249404822296547</v>
      </c>
      <c r="FU36" s="97">
        <f t="shared" si="63"/>
        <v>-0.86100000003352761</v>
      </c>
      <c r="FV36" s="113">
        <f t="shared" si="63"/>
        <v>-0.17099999915808439</v>
      </c>
      <c r="FW36" s="113">
        <f t="shared" si="63"/>
        <v>-0.22200000000003683</v>
      </c>
      <c r="FX36" s="114">
        <f t="shared" si="132"/>
        <v>191.23312847171161</v>
      </c>
      <c r="FY36" s="115">
        <f t="shared" si="133"/>
        <v>0.87781660941782103</v>
      </c>
      <c r="FZ36" s="116">
        <v>0.04</v>
      </c>
      <c r="GA36" s="99">
        <f t="shared" si="134"/>
        <v>0.74202587440221557</v>
      </c>
      <c r="GB36" s="124"/>
      <c r="GC36" s="101">
        <f t="shared" si="135"/>
        <v>10.049107162446846</v>
      </c>
      <c r="GD36" s="107"/>
      <c r="GE36" s="107"/>
      <c r="GF36" s="107"/>
      <c r="GG36" s="126"/>
      <c r="GH36" s="127"/>
      <c r="GI36" s="128"/>
      <c r="GJ36" s="109"/>
      <c r="GK36" s="129"/>
      <c r="GL36" s="101"/>
      <c r="GM36" s="119"/>
    </row>
    <row r="37" spans="1:195" x14ac:dyDescent="0.35">
      <c r="A37" s="18" t="s">
        <v>83</v>
      </c>
      <c r="B37" s="44">
        <v>42110</v>
      </c>
      <c r="C37" s="113">
        <v>1729291.4750000001</v>
      </c>
      <c r="D37" s="113">
        <v>6448352.8689999999</v>
      </c>
      <c r="E37" s="133">
        <v>254.14599999999999</v>
      </c>
      <c r="F37" s="134" t="s">
        <v>191</v>
      </c>
      <c r="G37" s="121"/>
      <c r="H37" s="115"/>
      <c r="I37" s="119"/>
      <c r="J37" s="119"/>
      <c r="K37" s="119"/>
      <c r="L37" s="120"/>
      <c r="M37" s="119"/>
      <c r="N37" s="19"/>
      <c r="O37" s="89" t="s">
        <v>83</v>
      </c>
      <c r="P37" s="90">
        <v>1729238.148</v>
      </c>
      <c r="Q37" s="90">
        <v>6448335.1440000003</v>
      </c>
      <c r="R37" s="90">
        <v>249.06200000000001</v>
      </c>
      <c r="S37" s="97">
        <f t="shared" si="68"/>
        <v>-53.327000000048429</v>
      </c>
      <c r="T37" s="113">
        <f t="shared" si="69"/>
        <v>-17.724999999627471</v>
      </c>
      <c r="U37" s="113">
        <f t="shared" si="70"/>
        <v>-5.0839999999999748</v>
      </c>
      <c r="V37" s="114">
        <f t="shared" si="257"/>
        <v>198.3859411561638</v>
      </c>
      <c r="W37" s="115">
        <f t="shared" si="258"/>
        <v>56.195591944492932</v>
      </c>
      <c r="X37" s="113"/>
      <c r="Y37" s="113"/>
      <c r="Z37" s="113"/>
      <c r="AA37" s="114"/>
      <c r="AB37" s="115"/>
      <c r="AC37" s="93"/>
      <c r="AD37" s="122">
        <v>0.97880611733380773</v>
      </c>
      <c r="AE37" s="123"/>
      <c r="AF37" s="96"/>
      <c r="AG37" s="97"/>
      <c r="AH37" s="113"/>
      <c r="AI37" s="113"/>
      <c r="AJ37" s="114"/>
      <c r="AK37" s="115"/>
      <c r="AL37" s="116"/>
      <c r="AM37" s="99"/>
      <c r="AN37" s="124"/>
      <c r="AO37" s="101"/>
      <c r="AP37" s="89"/>
      <c r="AQ37" s="2"/>
      <c r="AR37" s="2"/>
      <c r="AS37" s="4"/>
      <c r="AT37" s="107"/>
      <c r="AU37" s="107"/>
      <c r="AV37" s="107"/>
      <c r="AW37" s="126"/>
      <c r="AX37" s="127"/>
      <c r="AY37" s="107"/>
      <c r="AZ37" s="107"/>
      <c r="BA37" s="107"/>
      <c r="BB37" s="126"/>
      <c r="BC37" s="127"/>
      <c r="BD37" s="128"/>
      <c r="BE37" s="109"/>
      <c r="BF37" s="129"/>
      <c r="BG37" s="101"/>
      <c r="BH37" s="112" t="s">
        <v>83</v>
      </c>
      <c r="BI37" s="90">
        <v>1729237.4509999999</v>
      </c>
      <c r="BJ37" s="90">
        <v>6448334.9500000002</v>
      </c>
      <c r="BK37" s="90">
        <v>248.971</v>
      </c>
      <c r="BL37" s="97">
        <f t="shared" si="18"/>
        <v>-54.024000000208616</v>
      </c>
      <c r="BM37" s="113">
        <f t="shared" si="19"/>
        <v>-17.918999999761581</v>
      </c>
      <c r="BN37" s="113">
        <f t="shared" si="20"/>
        <v>-5.1749999999999829</v>
      </c>
      <c r="BO37" s="114">
        <f t="shared" si="21"/>
        <v>198.34995589570977</v>
      </c>
      <c r="BP37" s="113">
        <f t="shared" si="22"/>
        <v>56.918214457359745</v>
      </c>
      <c r="BQ37" s="97">
        <f t="shared" si="23"/>
        <v>-0.69700000016018748</v>
      </c>
      <c r="BR37" s="113">
        <f t="shared" si="24"/>
        <v>-0.19400000013411045</v>
      </c>
      <c r="BS37" s="113">
        <f t="shared" si="25"/>
        <v>-9.1000000000008185E-2</v>
      </c>
      <c r="BT37" s="114">
        <f t="shared" si="4"/>
        <v>195.55378475474836</v>
      </c>
      <c r="BU37" s="115">
        <f t="shared" si="5"/>
        <v>0.72349498980665805</v>
      </c>
      <c r="BV37" s="116">
        <v>0.04</v>
      </c>
      <c r="BW37" s="99">
        <f t="shared" si="291"/>
        <v>0.75917627471842397</v>
      </c>
      <c r="BX37" s="124"/>
      <c r="BY37" s="96">
        <f t="shared" si="81"/>
        <v>-22.438544133095373</v>
      </c>
      <c r="BZ37" s="97"/>
      <c r="CA37" s="97"/>
      <c r="CB37" s="97"/>
      <c r="CC37" s="114"/>
      <c r="CD37" s="115"/>
      <c r="CE37" s="116"/>
      <c r="CF37" s="99"/>
      <c r="CG37" s="124"/>
      <c r="CH37" s="101"/>
      <c r="CI37" s="89"/>
      <c r="CJ37" s="2"/>
      <c r="CK37" s="1"/>
      <c r="CL37" s="3"/>
      <c r="CM37" s="107"/>
      <c r="CN37" s="107"/>
      <c r="CO37" s="107"/>
      <c r="CP37" s="126"/>
      <c r="CQ37" s="127"/>
      <c r="CR37" s="107"/>
      <c r="CS37" s="107"/>
      <c r="CT37" s="107"/>
      <c r="CU37" s="126"/>
      <c r="CV37" s="127"/>
      <c r="CW37" s="128"/>
      <c r="CX37" s="109"/>
      <c r="CY37" s="129"/>
      <c r="CZ37" s="101"/>
      <c r="DA37" s="112" t="s">
        <v>83</v>
      </c>
      <c r="DB37" s="1">
        <v>1729236.672</v>
      </c>
      <c r="DC37" s="1">
        <v>6448334.733</v>
      </c>
      <c r="DD37" s="1">
        <v>248.81299999999999</v>
      </c>
      <c r="DE37" s="97">
        <f t="shared" si="32"/>
        <v>-54.803000000072643</v>
      </c>
      <c r="DF37" s="113">
        <f t="shared" si="33"/>
        <v>-18.135999999940395</v>
      </c>
      <c r="DG37" s="113">
        <f t="shared" si="34"/>
        <v>-5.3329999999999984</v>
      </c>
      <c r="DH37" s="114">
        <f t="shared" si="96"/>
        <v>198.31096954329482</v>
      </c>
      <c r="DI37" s="113">
        <f t="shared" si="97"/>
        <v>57.725932690652996</v>
      </c>
      <c r="DJ37" s="97">
        <f t="shared" si="98"/>
        <v>-0.7789999998640269</v>
      </c>
      <c r="DK37" s="113">
        <f t="shared" si="99"/>
        <v>-0.21700000017881393</v>
      </c>
      <c r="DL37" s="113">
        <f t="shared" si="100"/>
        <v>-0.15800000000001546</v>
      </c>
      <c r="DM37" s="114">
        <f t="shared" si="101"/>
        <v>195.5658303114225</v>
      </c>
      <c r="DN37" s="115">
        <f t="shared" si="102"/>
        <v>0.80865938433048501</v>
      </c>
      <c r="DO37" s="116">
        <v>0.04</v>
      </c>
      <c r="DP37" s="99">
        <f t="shared" si="103"/>
        <v>0.7453081883230277</v>
      </c>
      <c r="DQ37" s="124"/>
      <c r="DR37" s="96">
        <f t="shared" si="292"/>
        <v>-1.8267281074530239</v>
      </c>
      <c r="DS37" s="97"/>
      <c r="DT37" s="97"/>
      <c r="DU37" s="97"/>
      <c r="DV37" s="114"/>
      <c r="DW37" s="115"/>
      <c r="DX37" s="116"/>
      <c r="DY37" s="99"/>
      <c r="DZ37" s="124"/>
      <c r="EA37" s="101"/>
      <c r="EB37" s="112" t="s">
        <v>83</v>
      </c>
      <c r="EC37" s="1">
        <v>1729235.943</v>
      </c>
      <c r="ED37" s="1">
        <v>6448334.5329999998</v>
      </c>
      <c r="EE37" s="1">
        <v>248.73099999999999</v>
      </c>
      <c r="EF37" s="97">
        <f t="shared" si="47"/>
        <v>-55.532000000122935</v>
      </c>
      <c r="EG37" s="113">
        <f t="shared" si="48"/>
        <v>-18.33600000012666</v>
      </c>
      <c r="EH37" s="113">
        <f t="shared" si="49"/>
        <v>-5.414999999999992</v>
      </c>
      <c r="EI37" s="114">
        <f t="shared" si="112"/>
        <v>198.27260316017478</v>
      </c>
      <c r="EJ37" s="113">
        <f t="shared" si="113"/>
        <v>58.480867982771073</v>
      </c>
      <c r="EK37" s="97">
        <f t="shared" si="52"/>
        <v>-0.72900000005029142</v>
      </c>
      <c r="EL37" s="113">
        <f t="shared" si="53"/>
        <v>-0.20000000018626451</v>
      </c>
      <c r="EM37" s="113">
        <f t="shared" si="54"/>
        <v>-8.1999999999993634E-2</v>
      </c>
      <c r="EN37" s="114">
        <f t="shared" si="114"/>
        <v>195.34153762375553</v>
      </c>
      <c r="EO37" s="115">
        <f t="shared" si="115"/>
        <v>0.75593716679882239</v>
      </c>
      <c r="EP37" s="116">
        <v>0.04</v>
      </c>
      <c r="EQ37" s="99">
        <f t="shared" si="116"/>
        <v>0.82167083347698078</v>
      </c>
      <c r="ER37" s="124"/>
      <c r="ES37" s="101">
        <f t="shared" si="117"/>
        <v>10.245781054112935</v>
      </c>
      <c r="ET37" s="89"/>
      <c r="EU37" s="119"/>
      <c r="EV37" s="119"/>
      <c r="EW37" s="208"/>
      <c r="EX37" s="107"/>
      <c r="EY37" s="107"/>
      <c r="EZ37" s="107"/>
      <c r="FA37" s="126"/>
      <c r="FB37" s="127"/>
      <c r="FC37" s="107"/>
      <c r="FD37" s="107"/>
      <c r="FE37" s="107"/>
      <c r="FF37" s="126"/>
      <c r="FG37" s="127"/>
      <c r="FH37" s="128"/>
      <c r="FI37" s="109"/>
      <c r="FJ37" s="129"/>
      <c r="FK37" s="101"/>
      <c r="FL37" s="112" t="s">
        <v>83</v>
      </c>
      <c r="FM37" s="1">
        <v>1729234.9979999999</v>
      </c>
      <c r="FN37" s="1">
        <v>6448334.3039999995</v>
      </c>
      <c r="FO37" s="1">
        <v>248.55500000000001</v>
      </c>
      <c r="FP37" s="97">
        <f t="shared" si="58"/>
        <v>-56.477000000188127</v>
      </c>
      <c r="FQ37" s="113">
        <f t="shared" si="59"/>
        <v>-18.565000000409782</v>
      </c>
      <c r="FR37" s="113">
        <f t="shared" si="60"/>
        <v>-5.5909999999999798</v>
      </c>
      <c r="FS37" s="114">
        <f t="shared" si="130"/>
        <v>198.19661906535782</v>
      </c>
      <c r="FT37" s="113">
        <f t="shared" si="131"/>
        <v>59.450069419946558</v>
      </c>
      <c r="FU37" s="97">
        <f t="shared" si="63"/>
        <v>-0.94500000006519258</v>
      </c>
      <c r="FV37" s="113">
        <f t="shared" si="63"/>
        <v>-0.22900000028312206</v>
      </c>
      <c r="FW37" s="113">
        <f t="shared" si="63"/>
        <v>-0.17599999999998772</v>
      </c>
      <c r="FX37" s="114">
        <f t="shared" si="132"/>
        <v>193.62178884987824</v>
      </c>
      <c r="FY37" s="115">
        <f t="shared" si="133"/>
        <v>0.97235075988702957</v>
      </c>
      <c r="FZ37" s="116">
        <v>0.04</v>
      </c>
      <c r="GA37" s="99">
        <f t="shared" si="134"/>
        <v>0.82193639889013481</v>
      </c>
      <c r="GB37" s="124"/>
      <c r="GC37" s="101">
        <f t="shared" si="135"/>
        <v>3.2320170357058586E-2</v>
      </c>
      <c r="GD37" s="107"/>
      <c r="GE37" s="107"/>
      <c r="GF37" s="107"/>
      <c r="GG37" s="126"/>
      <c r="GH37" s="127"/>
      <c r="GI37" s="128"/>
      <c r="GJ37" s="109"/>
      <c r="GK37" s="129"/>
      <c r="GL37" s="101"/>
      <c r="GM37" s="119"/>
    </row>
    <row r="38" spans="1:195" x14ac:dyDescent="0.35">
      <c r="A38" s="18" t="s">
        <v>86</v>
      </c>
      <c r="B38" s="44">
        <v>43950</v>
      </c>
      <c r="C38" s="107">
        <v>1728456.0393999999</v>
      </c>
      <c r="D38" s="107">
        <v>6448394.0311000003</v>
      </c>
      <c r="E38" s="107">
        <v>306.70280000000002</v>
      </c>
      <c r="F38" s="134" t="s">
        <v>118</v>
      </c>
      <c r="G38" s="121"/>
      <c r="H38" s="115"/>
      <c r="I38" s="119"/>
      <c r="J38" s="119"/>
      <c r="K38" s="119"/>
      <c r="L38" s="120"/>
      <c r="M38" s="119"/>
      <c r="N38" s="19"/>
      <c r="O38" s="89" t="s">
        <v>86</v>
      </c>
      <c r="P38" s="90">
        <v>1728414.8430000001</v>
      </c>
      <c r="Q38" s="90">
        <v>6448378.9550000001</v>
      </c>
      <c r="R38" s="90">
        <v>303.23700000000002</v>
      </c>
      <c r="S38" s="97">
        <f t="shared" si="68"/>
        <v>-41.196399999782443</v>
      </c>
      <c r="T38" s="113">
        <f t="shared" si="69"/>
        <v>-15.076100000180304</v>
      </c>
      <c r="U38" s="113">
        <f t="shared" si="70"/>
        <v>-3.4658000000000015</v>
      </c>
      <c r="V38" s="114">
        <f t="shared" ref="V38:V46" si="293">IF(DEGREES(ATAN2(S38,T38))&lt;0,(DEGREES(ATAN2(S38,T38)))+360,DEGREES(ATAN2(S38,T38)))</f>
        <v>200.10043964406015</v>
      </c>
      <c r="W38" s="115">
        <f t="shared" ref="W38:W46" si="294">SQRT(POWER(S38,2)+POWER(T38,2))</f>
        <v>43.868350369685793</v>
      </c>
      <c r="X38" s="113"/>
      <c r="Y38" s="113"/>
      <c r="Z38" s="113"/>
      <c r="AA38" s="114"/>
      <c r="AB38" s="115"/>
      <c r="AC38" s="93"/>
      <c r="AD38" s="122">
        <v>0.67530600659148021</v>
      </c>
      <c r="AE38" s="123"/>
      <c r="AF38" s="96"/>
      <c r="AG38" s="97"/>
      <c r="AH38" s="113"/>
      <c r="AI38" s="113"/>
      <c r="AJ38" s="114"/>
      <c r="AK38" s="115"/>
      <c r="AL38" s="116"/>
      <c r="AM38" s="99"/>
      <c r="AN38" s="124"/>
      <c r="AO38" s="101"/>
      <c r="AP38" s="89"/>
      <c r="AQ38" s="2"/>
      <c r="AR38" s="2"/>
      <c r="AS38" s="4"/>
      <c r="AT38" s="107"/>
      <c r="AU38" s="107"/>
      <c r="AV38" s="107"/>
      <c r="AW38" s="126"/>
      <c r="AX38" s="127"/>
      <c r="AY38" s="107"/>
      <c r="AZ38" s="107"/>
      <c r="BA38" s="107"/>
      <c r="BB38" s="126"/>
      <c r="BC38" s="127"/>
      <c r="BD38" s="128"/>
      <c r="BE38" s="109"/>
      <c r="BF38" s="129"/>
      <c r="BG38" s="132"/>
      <c r="BH38" s="112" t="s">
        <v>86</v>
      </c>
      <c r="BI38" s="90">
        <v>1728414.4310000001</v>
      </c>
      <c r="BJ38" s="90">
        <v>6448378.835</v>
      </c>
      <c r="BK38" s="90">
        <v>303.19</v>
      </c>
      <c r="BL38" s="97">
        <f t="shared" si="18"/>
        <v>-41.608399999793619</v>
      </c>
      <c r="BM38" s="113">
        <f t="shared" si="19"/>
        <v>-15.196100000292063</v>
      </c>
      <c r="BN38" s="113">
        <f t="shared" si="20"/>
        <v>-3.512800000000027</v>
      </c>
      <c r="BO38" s="114">
        <f t="shared" si="21"/>
        <v>200.06305893211899</v>
      </c>
      <c r="BP38" s="113">
        <f t="shared" si="22"/>
        <v>44.296505570549265</v>
      </c>
      <c r="BQ38" s="97">
        <f t="shared" si="23"/>
        <v>-0.41200000001117587</v>
      </c>
      <c r="BR38" s="113">
        <f t="shared" si="24"/>
        <v>-0.12000000011175871</v>
      </c>
      <c r="BS38" s="113">
        <f t="shared" si="25"/>
        <v>-4.7000000000025466E-2</v>
      </c>
      <c r="BT38" s="114">
        <f t="shared" si="4"/>
        <v>196.23884164360163</v>
      </c>
      <c r="BU38" s="115">
        <f t="shared" si="5"/>
        <v>0.4291200298704676</v>
      </c>
      <c r="BV38" s="116">
        <v>0.04</v>
      </c>
      <c r="BW38" s="99">
        <f t="shared" si="291"/>
        <v>0.45028334718831858</v>
      </c>
      <c r="BX38" s="124"/>
      <c r="BY38" s="96">
        <f t="shared" si="81"/>
        <v>-33.321584171734884</v>
      </c>
      <c r="BZ38" s="97"/>
      <c r="CA38" s="97"/>
      <c r="CB38" s="97"/>
      <c r="CC38" s="114"/>
      <c r="CD38" s="115"/>
      <c r="CE38" s="116"/>
      <c r="CF38" s="99"/>
      <c r="CG38" s="124"/>
      <c r="CH38" s="101"/>
      <c r="CI38" s="89"/>
      <c r="CJ38" s="2"/>
      <c r="CK38" s="1"/>
      <c r="CL38" s="3"/>
      <c r="CM38" s="107"/>
      <c r="CN38" s="107"/>
      <c r="CO38" s="107"/>
      <c r="CP38" s="126"/>
      <c r="CQ38" s="127"/>
      <c r="CR38" s="107"/>
      <c r="CS38" s="107"/>
      <c r="CT38" s="107"/>
      <c r="CU38" s="126"/>
      <c r="CV38" s="127"/>
      <c r="CW38" s="128"/>
      <c r="CX38" s="109"/>
      <c r="CY38" s="129"/>
      <c r="CZ38" s="101"/>
      <c r="DA38" s="112" t="s">
        <v>86</v>
      </c>
      <c r="DB38" s="1">
        <v>1728413.929</v>
      </c>
      <c r="DC38" s="1">
        <v>6448378.6739999996</v>
      </c>
      <c r="DD38" s="1">
        <v>303.13299999999998</v>
      </c>
      <c r="DE38" s="97">
        <f t="shared" si="32"/>
        <v>-42.110399999888614</v>
      </c>
      <c r="DF38" s="113">
        <f t="shared" si="33"/>
        <v>-15.357100000604987</v>
      </c>
      <c r="DG38" s="113">
        <f t="shared" si="34"/>
        <v>-3.5698000000000434</v>
      </c>
      <c r="DH38" s="114">
        <f t="shared" si="96"/>
        <v>200.03623674526401</v>
      </c>
      <c r="DI38" s="113">
        <f t="shared" si="97"/>
        <v>44.823278646024995</v>
      </c>
      <c r="DJ38" s="97">
        <f t="shared" si="98"/>
        <v>-0.5020000000949949</v>
      </c>
      <c r="DK38" s="113">
        <f t="shared" si="99"/>
        <v>-0.16100000031292439</v>
      </c>
      <c r="DL38" s="113">
        <f t="shared" si="100"/>
        <v>-5.7000000000016371E-2</v>
      </c>
      <c r="DM38" s="114">
        <f t="shared" si="101"/>
        <v>197.78193585019181</v>
      </c>
      <c r="DN38" s="115">
        <f t="shared" si="102"/>
        <v>0.52718592564306621</v>
      </c>
      <c r="DO38" s="116">
        <v>0.04</v>
      </c>
      <c r="DP38" s="99">
        <f t="shared" si="103"/>
        <v>0.48588564575397808</v>
      </c>
      <c r="DQ38" s="124"/>
      <c r="DR38" s="96">
        <f t="shared" si="292"/>
        <v>7.906643403085889</v>
      </c>
      <c r="DS38" s="97"/>
      <c r="DT38" s="97"/>
      <c r="DU38" s="97"/>
      <c r="DV38" s="114"/>
      <c r="DW38" s="115"/>
      <c r="DX38" s="116"/>
      <c r="DY38" s="99"/>
      <c r="DZ38" s="124"/>
      <c r="EA38" s="101"/>
      <c r="EB38" s="112" t="s">
        <v>86</v>
      </c>
      <c r="EC38" s="1">
        <v>1728413.477</v>
      </c>
      <c r="ED38" s="1">
        <v>6448378.5379999997</v>
      </c>
      <c r="EE38" s="1">
        <v>303.11700000000002</v>
      </c>
      <c r="EF38" s="97">
        <f t="shared" si="47"/>
        <v>-42.562399999937043</v>
      </c>
      <c r="EG38" s="113">
        <f t="shared" si="48"/>
        <v>-15.493100000545382</v>
      </c>
      <c r="EH38" s="113">
        <f t="shared" si="49"/>
        <v>-3.5858000000000061</v>
      </c>
      <c r="EI38" s="114">
        <f t="shared" si="112"/>
        <v>200.00196523653815</v>
      </c>
      <c r="EJ38" s="113">
        <f t="shared" si="113"/>
        <v>45.294525512268478</v>
      </c>
      <c r="EK38" s="97">
        <f t="shared" si="52"/>
        <v>-0.45200000004842877</v>
      </c>
      <c r="EL38" s="113">
        <f t="shared" si="53"/>
        <v>-0.13599999994039536</v>
      </c>
      <c r="EM38" s="113">
        <f t="shared" si="54"/>
        <v>-1.5999999999962711E-2</v>
      </c>
      <c r="EN38" s="114">
        <f t="shared" si="114"/>
        <v>196.74575052969803</v>
      </c>
      <c r="EO38" s="115">
        <f t="shared" si="115"/>
        <v>0.47201694887743928</v>
      </c>
      <c r="EP38" s="116">
        <v>0.04</v>
      </c>
      <c r="EQ38" s="99">
        <f t="shared" si="116"/>
        <v>0.51306190095373827</v>
      </c>
      <c r="ER38" s="124"/>
      <c r="ES38" s="101">
        <f t="shared" si="117"/>
        <v>5.5931381050759787</v>
      </c>
      <c r="ET38" s="89"/>
      <c r="EU38" s="119"/>
      <c r="EV38" s="119"/>
      <c r="EW38" s="208"/>
      <c r="EX38" s="107"/>
      <c r="EY38" s="107"/>
      <c r="EZ38" s="107"/>
      <c r="FA38" s="126"/>
      <c r="FB38" s="127"/>
      <c r="FC38" s="107"/>
      <c r="FD38" s="107"/>
      <c r="FE38" s="107"/>
      <c r="FF38" s="126"/>
      <c r="FG38" s="127"/>
      <c r="FH38" s="128"/>
      <c r="FI38" s="109"/>
      <c r="FJ38" s="129"/>
      <c r="FK38" s="101"/>
      <c r="FL38" s="112" t="s">
        <v>86</v>
      </c>
      <c r="FM38" s="1">
        <v>1728412.85</v>
      </c>
      <c r="FN38" s="1">
        <v>6448378.3360000001</v>
      </c>
      <c r="FO38" s="1">
        <v>303.01299999999998</v>
      </c>
      <c r="FP38" s="97">
        <f t="shared" si="58"/>
        <v>-43.189399999799207</v>
      </c>
      <c r="FQ38" s="113">
        <f t="shared" si="59"/>
        <v>-15.69510000012815</v>
      </c>
      <c r="FR38" s="113">
        <f t="shared" si="60"/>
        <v>-3.6898000000000479</v>
      </c>
      <c r="FS38" s="114">
        <f t="shared" si="130"/>
        <v>199.97122901834342</v>
      </c>
      <c r="FT38" s="113">
        <f t="shared" si="131"/>
        <v>45.952806621105076</v>
      </c>
      <c r="FU38" s="97">
        <f t="shared" si="63"/>
        <v>-0.62699999986216426</v>
      </c>
      <c r="FV38" s="113">
        <f t="shared" si="63"/>
        <v>-0.20199999958276749</v>
      </c>
      <c r="FW38" s="113">
        <f t="shared" si="63"/>
        <v>-0.10400000000004184</v>
      </c>
      <c r="FX38" s="114">
        <f t="shared" si="132"/>
        <v>197.85733448197885</v>
      </c>
      <c r="FY38" s="115">
        <f t="shared" si="133"/>
        <v>0.65873591040612933</v>
      </c>
      <c r="FZ38" s="116">
        <v>0.04</v>
      </c>
      <c r="GA38" s="99">
        <f t="shared" si="134"/>
        <v>0.55683508910070101</v>
      </c>
      <c r="GB38" s="124"/>
      <c r="GC38" s="101">
        <f t="shared" si="135"/>
        <v>8.5317557327083016</v>
      </c>
      <c r="GD38" s="107"/>
      <c r="GE38" s="107"/>
      <c r="GF38" s="107"/>
      <c r="GG38" s="126"/>
      <c r="GH38" s="127"/>
      <c r="GI38" s="128"/>
      <c r="GJ38" s="109"/>
      <c r="GK38" s="129"/>
      <c r="GL38" s="101"/>
      <c r="GM38" s="119"/>
    </row>
    <row r="39" spans="1:195" x14ac:dyDescent="0.35">
      <c r="A39" s="18" t="s">
        <v>106</v>
      </c>
      <c r="B39" s="44">
        <v>45399</v>
      </c>
      <c r="C39" s="107">
        <v>1729605.585</v>
      </c>
      <c r="D39" s="107">
        <v>6446853.1430000002</v>
      </c>
      <c r="E39" s="107">
        <v>271.89699999999999</v>
      </c>
      <c r="F39" s="20" t="s">
        <v>119</v>
      </c>
      <c r="G39" s="121"/>
      <c r="H39" s="115"/>
      <c r="I39" s="119"/>
      <c r="J39" s="119"/>
      <c r="K39" s="119"/>
      <c r="L39" s="120"/>
      <c r="M39" s="119"/>
      <c r="N39" s="19"/>
      <c r="O39" s="89" t="s">
        <v>106</v>
      </c>
      <c r="P39" s="90">
        <v>1729589.9240000001</v>
      </c>
      <c r="Q39" s="90">
        <v>6446842.1430000002</v>
      </c>
      <c r="R39" s="90">
        <v>268.36700000000002</v>
      </c>
      <c r="S39" s="97">
        <f t="shared" si="68"/>
        <v>-15.660999999847263</v>
      </c>
      <c r="T39" s="113">
        <f t="shared" si="69"/>
        <v>-11</v>
      </c>
      <c r="U39" s="113">
        <f t="shared" si="70"/>
        <v>-3.5299999999999727</v>
      </c>
      <c r="V39" s="114">
        <f t="shared" si="293"/>
        <v>215.08350304457804</v>
      </c>
      <c r="W39" s="115">
        <f t="shared" si="294"/>
        <v>19.138101290232946</v>
      </c>
      <c r="X39" s="113"/>
      <c r="Y39" s="113"/>
      <c r="Z39" s="113"/>
      <c r="AA39" s="114"/>
      <c r="AB39" s="115"/>
      <c r="AC39" s="93"/>
      <c r="AD39" s="122">
        <v>0.55918703503342693</v>
      </c>
      <c r="AE39" s="123"/>
      <c r="AF39" s="96"/>
      <c r="AG39" s="97"/>
      <c r="AH39" s="113"/>
      <c r="AI39" s="113"/>
      <c r="AJ39" s="114"/>
      <c r="AK39" s="115"/>
      <c r="AL39" s="116"/>
      <c r="AM39" s="99"/>
      <c r="AN39" s="124"/>
      <c r="AO39" s="101"/>
      <c r="AP39" s="89"/>
      <c r="AQ39" s="2"/>
      <c r="AR39" s="2"/>
      <c r="AS39" s="4"/>
      <c r="AT39" s="107"/>
      <c r="AU39" s="107"/>
      <c r="AV39" s="107"/>
      <c r="AW39" s="126"/>
      <c r="AX39" s="127"/>
      <c r="AY39" s="107"/>
      <c r="AZ39" s="107"/>
      <c r="BA39" s="107"/>
      <c r="BB39" s="126"/>
      <c r="BC39" s="127"/>
      <c r="BD39" s="128"/>
      <c r="BE39" s="109"/>
      <c r="BF39" s="129"/>
      <c r="BG39" s="132"/>
      <c r="BH39" s="112" t="s">
        <v>106</v>
      </c>
      <c r="BI39" s="90">
        <v>1729589.608</v>
      </c>
      <c r="BJ39" s="90">
        <v>6446841.9210000001</v>
      </c>
      <c r="BK39" s="90">
        <v>268.25400000000002</v>
      </c>
      <c r="BL39" s="97">
        <f t="shared" si="18"/>
        <v>-15.976999999955297</v>
      </c>
      <c r="BM39" s="113">
        <f t="shared" si="19"/>
        <v>-11.222000000067055</v>
      </c>
      <c r="BN39" s="113">
        <f t="shared" si="20"/>
        <v>-3.6429999999999723</v>
      </c>
      <c r="BO39" s="114">
        <f t="shared" si="21"/>
        <v>215.0836168210304</v>
      </c>
      <c r="BP39" s="113">
        <f t="shared" si="22"/>
        <v>19.524287771902884</v>
      </c>
      <c r="BQ39" s="97">
        <f t="shared" si="23"/>
        <v>-0.31600000010803342</v>
      </c>
      <c r="BR39" s="113">
        <f t="shared" si="24"/>
        <v>-0.22200000006705523</v>
      </c>
      <c r="BS39" s="113">
        <f t="shared" si="25"/>
        <v>-0.11299999999999955</v>
      </c>
      <c r="BT39" s="114">
        <f t="shared" si="4"/>
        <v>215.08925519877198</v>
      </c>
      <c r="BU39" s="115">
        <f t="shared" si="5"/>
        <v>0.38618648357762297</v>
      </c>
      <c r="BV39" s="116">
        <v>0.04</v>
      </c>
      <c r="BW39" s="99">
        <f t="shared" si="291"/>
        <v>0.40523240669215427</v>
      </c>
      <c r="BX39" s="124"/>
      <c r="BY39" s="96">
        <f t="shared" si="81"/>
        <v>-27.531866566267873</v>
      </c>
      <c r="BZ39" s="97"/>
      <c r="CA39" s="97"/>
      <c r="CB39" s="97"/>
      <c r="CC39" s="114"/>
      <c r="CD39" s="115"/>
      <c r="CE39" s="116"/>
      <c r="CF39" s="99"/>
      <c r="CG39" s="124"/>
      <c r="CH39" s="101"/>
      <c r="CI39" s="89"/>
      <c r="CJ39" s="2"/>
      <c r="CK39" s="1"/>
      <c r="CL39" s="3"/>
      <c r="CM39" s="107"/>
      <c r="CN39" s="107"/>
      <c r="CO39" s="107"/>
      <c r="CP39" s="126"/>
      <c r="CQ39" s="127"/>
      <c r="CR39" s="107"/>
      <c r="CS39" s="107"/>
      <c r="CT39" s="107"/>
      <c r="CU39" s="126"/>
      <c r="CV39" s="127"/>
      <c r="CW39" s="128"/>
      <c r="CX39" s="109"/>
      <c r="CY39" s="129"/>
      <c r="CZ39" s="101"/>
      <c r="DA39" s="112" t="s">
        <v>106</v>
      </c>
      <c r="DB39" s="1">
        <v>1729589.2479999999</v>
      </c>
      <c r="DC39" s="1">
        <v>6446841.6179999998</v>
      </c>
      <c r="DD39" s="1">
        <v>268.14100000000002</v>
      </c>
      <c r="DE39" s="97">
        <f t="shared" si="32"/>
        <v>-16.337000000057742</v>
      </c>
      <c r="DF39" s="113">
        <f t="shared" si="33"/>
        <v>-11.525000000372529</v>
      </c>
      <c r="DG39" s="113">
        <f t="shared" si="34"/>
        <v>-3.7559999999999718</v>
      </c>
      <c r="DH39" s="114">
        <f t="shared" si="96"/>
        <v>215.20120421343555</v>
      </c>
      <c r="DI39" s="113">
        <f t="shared" si="97"/>
        <v>19.993078652635603</v>
      </c>
      <c r="DJ39" s="97">
        <f t="shared" si="98"/>
        <v>-0.36000000010244548</v>
      </c>
      <c r="DK39" s="113">
        <f t="shared" si="99"/>
        <v>-0.3030000003054738</v>
      </c>
      <c r="DL39" s="113">
        <f t="shared" si="100"/>
        <v>-0.11299999999999955</v>
      </c>
      <c r="DM39" s="114">
        <f t="shared" si="101"/>
        <v>220.08620125805049</v>
      </c>
      <c r="DN39" s="115">
        <f t="shared" si="102"/>
        <v>0.47054117806933526</v>
      </c>
      <c r="DO39" s="116">
        <v>0.04</v>
      </c>
      <c r="DP39" s="99">
        <f t="shared" si="103"/>
        <v>0.43367850513302791</v>
      </c>
      <c r="DQ39" s="124"/>
      <c r="DR39" s="96">
        <f t="shared" si="292"/>
        <v>7.0196997996962995</v>
      </c>
      <c r="DS39" s="97"/>
      <c r="DT39" s="97"/>
      <c r="DU39" s="97"/>
      <c r="DV39" s="114"/>
      <c r="DW39" s="115"/>
      <c r="DX39" s="116"/>
      <c r="DY39" s="99"/>
      <c r="DZ39" s="124"/>
      <c r="EA39" s="101"/>
      <c r="EB39" s="112" t="s">
        <v>106</v>
      </c>
      <c r="EC39" s="1"/>
      <c r="ED39" s="1"/>
      <c r="EE39" s="1"/>
      <c r="EF39" s="97"/>
      <c r="EG39" s="113"/>
      <c r="EH39" s="113"/>
      <c r="EI39" s="114"/>
      <c r="EJ39" s="113"/>
      <c r="EK39" s="97"/>
      <c r="EL39" s="113"/>
      <c r="EM39" s="113"/>
      <c r="EN39" s="114"/>
      <c r="EO39" s="115"/>
      <c r="EP39" s="116"/>
      <c r="EQ39" s="99"/>
      <c r="ER39" s="124"/>
      <c r="ES39" s="101"/>
      <c r="ET39" s="89"/>
      <c r="EU39" s="119"/>
      <c r="EV39" s="119"/>
      <c r="EW39" s="208"/>
      <c r="EX39" s="107"/>
      <c r="EY39" s="107"/>
      <c r="EZ39" s="107"/>
      <c r="FA39" s="126"/>
      <c r="FB39" s="127"/>
      <c r="FC39" s="107"/>
      <c r="FD39" s="107"/>
      <c r="FE39" s="107"/>
      <c r="FF39" s="126"/>
      <c r="FG39" s="127"/>
      <c r="FH39" s="128"/>
      <c r="FI39" s="109"/>
      <c r="FJ39" s="129"/>
      <c r="FK39" s="101"/>
      <c r="FL39" s="112" t="s">
        <v>106</v>
      </c>
      <c r="FM39" s="1"/>
      <c r="FN39" s="1"/>
      <c r="FO39" s="1"/>
      <c r="FP39" s="97"/>
      <c r="FQ39" s="113"/>
      <c r="FR39" s="113"/>
      <c r="FS39" s="114"/>
      <c r="FT39" s="113"/>
      <c r="FU39" s="97"/>
      <c r="FV39" s="113"/>
      <c r="FW39" s="113"/>
      <c r="FX39" s="114"/>
      <c r="FY39" s="115"/>
      <c r="FZ39" s="116"/>
      <c r="GA39" s="99"/>
      <c r="GB39" s="124"/>
      <c r="GC39" s="101"/>
      <c r="GD39" s="107"/>
      <c r="GE39" s="107"/>
      <c r="GF39" s="107"/>
      <c r="GG39" s="126"/>
      <c r="GH39" s="127"/>
      <c r="GI39" s="128"/>
      <c r="GJ39" s="109"/>
      <c r="GK39" s="129"/>
      <c r="GL39" s="101"/>
      <c r="GM39" s="119"/>
    </row>
    <row r="40" spans="1:195" x14ac:dyDescent="0.35">
      <c r="A40" s="18" t="s">
        <v>107</v>
      </c>
      <c r="B40" s="44">
        <v>45399</v>
      </c>
      <c r="C40" s="107">
        <v>1729620.1610000001</v>
      </c>
      <c r="D40" s="107">
        <v>6449336.3559999997</v>
      </c>
      <c r="E40" s="107">
        <v>349.01600000000002</v>
      </c>
      <c r="F40" s="20" t="s">
        <v>119</v>
      </c>
      <c r="G40" s="121"/>
      <c r="H40" s="115"/>
      <c r="I40" s="119"/>
      <c r="J40" s="119"/>
      <c r="K40" s="119"/>
      <c r="L40" s="120"/>
      <c r="M40" s="119"/>
      <c r="N40" s="19"/>
      <c r="O40" s="89" t="s">
        <v>107</v>
      </c>
      <c r="P40" s="90">
        <v>1729584.277</v>
      </c>
      <c r="Q40" s="90">
        <v>6449327.5520000001</v>
      </c>
      <c r="R40" s="90">
        <v>347.50900000000001</v>
      </c>
      <c r="S40" s="97">
        <f t="shared" si="68"/>
        <v>-35.884000000078231</v>
      </c>
      <c r="T40" s="113">
        <f t="shared" si="69"/>
        <v>-8.803999999538064</v>
      </c>
      <c r="U40" s="113">
        <f t="shared" si="70"/>
        <v>-1.507000000000005</v>
      </c>
      <c r="V40" s="114">
        <f t="shared" si="293"/>
        <v>193.7850071837926</v>
      </c>
      <c r="W40" s="115">
        <f t="shared" si="294"/>
        <v>36.948232325748421</v>
      </c>
      <c r="X40" s="113"/>
      <c r="Y40" s="113"/>
      <c r="Z40" s="113"/>
      <c r="AA40" s="114"/>
      <c r="AB40" s="115"/>
      <c r="AC40" s="93"/>
      <c r="AD40" s="122">
        <v>0.86589586970955768</v>
      </c>
      <c r="AE40" s="123"/>
      <c r="AF40" s="96"/>
      <c r="AG40" s="97"/>
      <c r="AH40" s="113"/>
      <c r="AI40" s="113"/>
      <c r="AJ40" s="114"/>
      <c r="AK40" s="115"/>
      <c r="AL40" s="116"/>
      <c r="AM40" s="99"/>
      <c r="AN40" s="124"/>
      <c r="AO40" s="101"/>
      <c r="AP40" s="89"/>
      <c r="AQ40" s="2"/>
      <c r="AR40" s="2"/>
      <c r="AS40" s="4"/>
      <c r="AT40" s="107"/>
      <c r="AU40" s="107"/>
      <c r="AV40" s="107"/>
      <c r="AW40" s="126"/>
      <c r="AX40" s="127"/>
      <c r="AY40" s="107"/>
      <c r="AZ40" s="107"/>
      <c r="BA40" s="107"/>
      <c r="BB40" s="126"/>
      <c r="BC40" s="127"/>
      <c r="BD40" s="128"/>
      <c r="BE40" s="109"/>
      <c r="BF40" s="129"/>
      <c r="BG40" s="101"/>
      <c r="BH40" s="112" t="s">
        <v>107</v>
      </c>
      <c r="BI40" s="90">
        <v>1729583.6710000001</v>
      </c>
      <c r="BJ40" s="90">
        <v>6449327.4220000003</v>
      </c>
      <c r="BK40" s="90">
        <v>347.46899999999999</v>
      </c>
      <c r="BL40" s="97">
        <f t="shared" si="18"/>
        <v>-36.489999999990687</v>
      </c>
      <c r="BM40" s="113">
        <f t="shared" si="19"/>
        <v>-8.9339999994263053</v>
      </c>
      <c r="BN40" s="113">
        <f t="shared" si="20"/>
        <v>-1.5470000000000255</v>
      </c>
      <c r="BO40" s="114">
        <f t="shared" si="21"/>
        <v>193.75733869008099</v>
      </c>
      <c r="BP40" s="113">
        <f t="shared" si="22"/>
        <v>37.567758197543135</v>
      </c>
      <c r="BQ40" s="97">
        <f t="shared" si="23"/>
        <v>-0.60599999991245568</v>
      </c>
      <c r="BR40" s="113">
        <f t="shared" si="24"/>
        <v>-0.12999999988824129</v>
      </c>
      <c r="BS40" s="113">
        <f t="shared" si="25"/>
        <v>-4.0000000000020464E-2</v>
      </c>
      <c r="BT40" s="114">
        <f t="shared" si="4"/>
        <v>192.10767024835621</v>
      </c>
      <c r="BU40" s="115">
        <f t="shared" si="5"/>
        <v>0.61978706009793316</v>
      </c>
      <c r="BV40" s="116">
        <v>0.04</v>
      </c>
      <c r="BW40" s="99">
        <f t="shared" si="291"/>
        <v>0.6503536832087442</v>
      </c>
      <c r="BX40" s="124"/>
      <c r="BY40" s="96">
        <f t="shared" si="81"/>
        <v>-24.892391110851641</v>
      </c>
      <c r="BZ40" s="97"/>
      <c r="CA40" s="97"/>
      <c r="CB40" s="97"/>
      <c r="CC40" s="114"/>
      <c r="CD40" s="115"/>
      <c r="CE40" s="116"/>
      <c r="CF40" s="99"/>
      <c r="CG40" s="124"/>
      <c r="CH40" s="101"/>
      <c r="CI40" s="89"/>
      <c r="CJ40" s="2"/>
      <c r="CK40" s="1"/>
      <c r="CL40" s="3"/>
      <c r="CM40" s="107"/>
      <c r="CN40" s="107"/>
      <c r="CO40" s="107"/>
      <c r="CP40" s="126"/>
      <c r="CQ40" s="127"/>
      <c r="CR40" s="107"/>
      <c r="CS40" s="107"/>
      <c r="CT40" s="107"/>
      <c r="CU40" s="126"/>
      <c r="CV40" s="127"/>
      <c r="CW40" s="128"/>
      <c r="CX40" s="109"/>
      <c r="CY40" s="129"/>
      <c r="CZ40" s="101"/>
      <c r="DA40" s="112" t="s">
        <v>107</v>
      </c>
      <c r="DB40" s="1">
        <v>1729582.9650000001</v>
      </c>
      <c r="DC40" s="1">
        <v>6449327.2790000001</v>
      </c>
      <c r="DD40" s="1">
        <v>347.41399999999999</v>
      </c>
      <c r="DE40" s="97">
        <f t="shared" si="32"/>
        <v>-37.195999999996275</v>
      </c>
      <c r="DF40" s="113">
        <f t="shared" si="33"/>
        <v>-9.0769999995827675</v>
      </c>
      <c r="DG40" s="113">
        <f t="shared" si="34"/>
        <v>-1.6020000000000323</v>
      </c>
      <c r="DH40" s="114">
        <f t="shared" si="96"/>
        <v>193.71394653794351</v>
      </c>
      <c r="DI40" s="113">
        <f t="shared" si="97"/>
        <v>38.287522053433392</v>
      </c>
      <c r="DJ40" s="97">
        <f t="shared" si="98"/>
        <v>-0.70600000000558794</v>
      </c>
      <c r="DK40" s="113">
        <f t="shared" si="99"/>
        <v>-0.14300000015646219</v>
      </c>
      <c r="DL40" s="113">
        <f t="shared" si="100"/>
        <v>-5.5000000000006821E-2</v>
      </c>
      <c r="DM40" s="114">
        <f t="shared" si="101"/>
        <v>191.4503248040177</v>
      </c>
      <c r="DN40" s="115">
        <f t="shared" si="102"/>
        <v>0.72033672685254524</v>
      </c>
      <c r="DO40" s="116">
        <v>0.04</v>
      </c>
      <c r="DP40" s="99">
        <f t="shared" si="103"/>
        <v>0.6639048173756178</v>
      </c>
      <c r="DQ40" s="124"/>
      <c r="DR40" s="96">
        <f t="shared" si="292"/>
        <v>2.08365609617438</v>
      </c>
      <c r="DS40" s="97"/>
      <c r="DT40" s="97"/>
      <c r="DU40" s="97"/>
      <c r="DV40" s="114"/>
      <c r="DW40" s="115"/>
      <c r="DX40" s="116"/>
      <c r="DY40" s="99"/>
      <c r="DZ40" s="124"/>
      <c r="EA40" s="101"/>
      <c r="EB40" s="112" t="s">
        <v>107</v>
      </c>
      <c r="EC40" s="1">
        <v>1729582.3160000001</v>
      </c>
      <c r="ED40" s="1">
        <v>6449327.148</v>
      </c>
      <c r="EE40" s="1">
        <v>347.45299999999997</v>
      </c>
      <c r="EF40" s="97">
        <f t="shared" si="47"/>
        <v>-37.84499999997206</v>
      </c>
      <c r="EG40" s="113">
        <f t="shared" si="48"/>
        <v>-9.2079999996349216</v>
      </c>
      <c r="EH40" s="113">
        <f t="shared" si="49"/>
        <v>-1.563000000000045</v>
      </c>
      <c r="EI40" s="114">
        <f t="shared" si="112"/>
        <v>193.67482259649185</v>
      </c>
      <c r="EJ40" s="113">
        <f t="shared" si="113"/>
        <v>38.949085855654708</v>
      </c>
      <c r="EK40" s="97">
        <f t="shared" si="52"/>
        <v>-0.64899999997578561</v>
      </c>
      <c r="EL40" s="113">
        <f t="shared" si="53"/>
        <v>-0.13100000005215406</v>
      </c>
      <c r="EM40" s="113">
        <f t="shared" si="54"/>
        <v>3.8999999999987267E-2</v>
      </c>
      <c r="EN40" s="114">
        <f t="shared" si="114"/>
        <v>191.41176136367164</v>
      </c>
      <c r="EO40" s="115">
        <f t="shared" si="115"/>
        <v>0.66208911785516766</v>
      </c>
      <c r="EP40" s="116">
        <v>0.04</v>
      </c>
      <c r="EQ40" s="99">
        <f t="shared" si="116"/>
        <v>0.71966208462518222</v>
      </c>
      <c r="ER40" s="124"/>
      <c r="ES40" s="101">
        <f t="shared" si="117"/>
        <v>8.3983826883453183</v>
      </c>
      <c r="ET40" s="89"/>
      <c r="EU40" s="119"/>
      <c r="EV40" s="119"/>
      <c r="EW40" s="208"/>
      <c r="EX40" s="107"/>
      <c r="EY40" s="107"/>
      <c r="EZ40" s="107"/>
      <c r="FA40" s="126"/>
      <c r="FB40" s="127"/>
      <c r="FC40" s="107"/>
      <c r="FD40" s="107"/>
      <c r="FE40" s="107"/>
      <c r="FF40" s="126"/>
      <c r="FG40" s="127"/>
      <c r="FH40" s="128"/>
      <c r="FI40" s="109"/>
      <c r="FJ40" s="129"/>
      <c r="FK40" s="101"/>
      <c r="FL40" s="112" t="s">
        <v>107</v>
      </c>
      <c r="FM40" s="1">
        <v>1729581.466</v>
      </c>
      <c r="FN40" s="1">
        <v>6449326.943</v>
      </c>
      <c r="FO40" s="1">
        <v>347.41399999999999</v>
      </c>
      <c r="FP40" s="97">
        <f t="shared" si="58"/>
        <v>-38.695000000065193</v>
      </c>
      <c r="FQ40" s="113">
        <f t="shared" si="59"/>
        <v>-9.4129999997094274</v>
      </c>
      <c r="FR40" s="113">
        <f t="shared" si="60"/>
        <v>-1.6020000000000323</v>
      </c>
      <c r="FS40" s="114">
        <f t="shared" ref="FS40:FS103" si="295">IF(DEGREES(ATAN2(FP40,FQ40))&lt;0,(DEGREES(ATAN2(FP40,FQ40)))+360,DEGREES(ATAN2(FP40,FQ40)))</f>
        <v>193.6722894971272</v>
      </c>
      <c r="FT40" s="113">
        <f t="shared" ref="FT40:FT69" si="296">SQRT(POWER(FP40,2)+POWER(FQ40,2))</f>
        <v>39.823455324715042</v>
      </c>
      <c r="FU40" s="97">
        <f t="shared" si="63"/>
        <v>-0.85000000009313226</v>
      </c>
      <c r="FV40" s="113">
        <f t="shared" si="63"/>
        <v>-0.20500000007450581</v>
      </c>
      <c r="FW40" s="113">
        <f t="shared" si="63"/>
        <v>-3.8999999999987267E-2</v>
      </c>
      <c r="FX40" s="114">
        <f t="shared" ref="FX40:FX103" si="297">IF(DEGREES(ATAN2(FU40,FV40))&lt;0,(DEGREES(ATAN2(FU40,FV40)))+360,DEGREES(ATAN2(FU40,FV40)))</f>
        <v>193.55945187384935</v>
      </c>
      <c r="FY40" s="115">
        <f t="shared" ref="FY40:FY103" si="298">SQRT(POWER(FU40,2)+POWER(FV40,2))</f>
        <v>0.87437120274450497</v>
      </c>
      <c r="FZ40" s="116">
        <v>0.04</v>
      </c>
      <c r="GA40" s="99">
        <f t="shared" si="134"/>
        <v>0.73911344272570156</v>
      </c>
      <c r="GB40" s="124"/>
      <c r="GC40" s="101">
        <f t="shared" si="135"/>
        <v>2.7028460323361481</v>
      </c>
      <c r="GD40" s="107"/>
      <c r="GE40" s="107"/>
      <c r="GF40" s="107"/>
      <c r="GG40" s="126"/>
      <c r="GH40" s="127"/>
      <c r="GI40" s="128"/>
      <c r="GJ40" s="109"/>
      <c r="GK40" s="129"/>
      <c r="GL40" s="101"/>
      <c r="GM40" s="119"/>
    </row>
    <row r="41" spans="1:195" x14ac:dyDescent="0.35">
      <c r="A41" s="18" t="s">
        <v>108</v>
      </c>
      <c r="B41" s="44">
        <v>45399</v>
      </c>
      <c r="C41" s="107">
        <v>1730023.1259999999</v>
      </c>
      <c r="D41" s="107">
        <v>6446806.6399999997</v>
      </c>
      <c r="E41" s="107">
        <v>386.27699999999999</v>
      </c>
      <c r="F41" s="20" t="s">
        <v>119</v>
      </c>
      <c r="G41" s="121"/>
      <c r="H41" s="115"/>
      <c r="I41" s="119"/>
      <c r="J41" s="119"/>
      <c r="K41" s="119"/>
      <c r="L41" s="120"/>
      <c r="M41" s="119"/>
      <c r="N41" s="19"/>
      <c r="O41" s="89" t="s">
        <v>108</v>
      </c>
      <c r="P41" s="90">
        <v>1730022.727</v>
      </c>
      <c r="Q41" s="90">
        <v>6446807.0300000003</v>
      </c>
      <c r="R41" s="90">
        <v>385.77199999999999</v>
      </c>
      <c r="S41" s="97">
        <f t="shared" si="68"/>
        <v>-0.39899999997578561</v>
      </c>
      <c r="T41" s="113">
        <f t="shared" si="69"/>
        <v>0.39000000059604645</v>
      </c>
      <c r="U41" s="113">
        <f t="shared" si="70"/>
        <v>-0.50499999999999545</v>
      </c>
      <c r="V41" s="114">
        <f t="shared" si="293"/>
        <v>135.65353563516783</v>
      </c>
      <c r="W41" s="115">
        <f t="shared" si="294"/>
        <v>0.55794354593058348</v>
      </c>
      <c r="X41" s="113"/>
      <c r="Y41" s="113"/>
      <c r="Z41" s="113"/>
      <c r="AA41" s="114"/>
      <c r="AB41" s="115"/>
      <c r="AC41" s="93"/>
      <c r="AD41" s="122"/>
      <c r="AE41" s="123"/>
      <c r="AF41" s="96"/>
      <c r="AG41" s="97"/>
      <c r="AH41" s="113"/>
      <c r="AI41" s="113"/>
      <c r="AJ41" s="114"/>
      <c r="AK41" s="115"/>
      <c r="AL41" s="116"/>
      <c r="AM41" s="99"/>
      <c r="AN41" s="124"/>
      <c r="AO41" s="101"/>
      <c r="AP41" s="89"/>
      <c r="AQ41" s="2"/>
      <c r="AR41" s="2"/>
      <c r="AS41" s="4"/>
      <c r="AT41" s="107"/>
      <c r="AU41" s="107"/>
      <c r="AV41" s="107"/>
      <c r="AW41" s="126"/>
      <c r="AX41" s="127"/>
      <c r="AY41" s="107"/>
      <c r="AZ41" s="107"/>
      <c r="BA41" s="107"/>
      <c r="BB41" s="126"/>
      <c r="BC41" s="127"/>
      <c r="BD41" s="128"/>
      <c r="BE41" s="109"/>
      <c r="BF41" s="129"/>
      <c r="BG41" s="101"/>
      <c r="BH41" s="112" t="s">
        <v>108</v>
      </c>
      <c r="BI41" s="90">
        <v>1730022.7080000001</v>
      </c>
      <c r="BJ41" s="90">
        <v>6446807.0420000004</v>
      </c>
      <c r="BK41" s="90">
        <v>385.78899999999999</v>
      </c>
      <c r="BL41" s="97">
        <f t="shared" si="18"/>
        <v>-0.41799999983049929</v>
      </c>
      <c r="BM41" s="113">
        <f t="shared" si="19"/>
        <v>0.40200000070035458</v>
      </c>
      <c r="BN41" s="113">
        <f t="shared" si="20"/>
        <v>-0.48799999999999955</v>
      </c>
      <c r="BO41" s="114">
        <f t="shared" si="21"/>
        <v>136.11782452090645</v>
      </c>
      <c r="BP41" s="113">
        <f t="shared" si="22"/>
        <v>0.57993792807625755</v>
      </c>
      <c r="BQ41" s="97">
        <f t="shared" si="23"/>
        <v>-1.8999999854713678E-2</v>
      </c>
      <c r="BR41" s="113">
        <f t="shared" si="24"/>
        <v>1.2000000104308128E-2</v>
      </c>
      <c r="BS41" s="113">
        <f t="shared" si="25"/>
        <v>1.6999999999995907E-2</v>
      </c>
      <c r="BT41" s="114">
        <f t="shared" si="4"/>
        <v>147.72435526276215</v>
      </c>
      <c r="BU41" s="115">
        <f t="shared" si="5"/>
        <v>2.247220498710607E-2</v>
      </c>
      <c r="BV41" s="116">
        <v>0.04</v>
      </c>
      <c r="BW41" s="99"/>
      <c r="BX41" s="124" t="s">
        <v>54</v>
      </c>
      <c r="BY41" s="96"/>
      <c r="BZ41" s="97"/>
      <c r="CA41" s="97"/>
      <c r="CB41" s="97"/>
      <c r="CC41" s="114"/>
      <c r="CD41" s="115"/>
      <c r="CE41" s="116"/>
      <c r="CF41" s="99"/>
      <c r="CG41" s="124"/>
      <c r="CH41" s="101"/>
      <c r="CI41" s="89"/>
      <c r="CJ41" s="2"/>
      <c r="CK41" s="1"/>
      <c r="CL41" s="3"/>
      <c r="CM41" s="107"/>
      <c r="CN41" s="107"/>
      <c r="CO41" s="107"/>
      <c r="CP41" s="126"/>
      <c r="CQ41" s="127"/>
      <c r="CR41" s="107"/>
      <c r="CS41" s="107"/>
      <c r="CT41" s="107"/>
      <c r="CU41" s="126"/>
      <c r="CV41" s="127"/>
      <c r="CW41" s="128"/>
      <c r="CX41" s="109"/>
      <c r="CY41" s="129"/>
      <c r="CZ41" s="101"/>
      <c r="DA41" s="112" t="s">
        <v>108</v>
      </c>
      <c r="DB41" s="1">
        <v>1730022.703</v>
      </c>
      <c r="DC41" s="1">
        <v>6446807.0609999998</v>
      </c>
      <c r="DD41" s="1">
        <v>385.82799999999997</v>
      </c>
      <c r="DE41" s="97">
        <f t="shared" si="32"/>
        <v>-0.42299999995157123</v>
      </c>
      <c r="DF41" s="113">
        <f t="shared" si="33"/>
        <v>0.42100000008940697</v>
      </c>
      <c r="DG41" s="113">
        <f t="shared" si="34"/>
        <v>-0.44900000000001228</v>
      </c>
      <c r="DH41" s="114">
        <f t="shared" si="96"/>
        <v>135.13577172586994</v>
      </c>
      <c r="DI41" s="113">
        <f t="shared" si="97"/>
        <v>0.59679979895632496</v>
      </c>
      <c r="DJ41" s="97">
        <f t="shared" si="98"/>
        <v>-5.0000001210719347E-3</v>
      </c>
      <c r="DK41" s="113">
        <f t="shared" si="99"/>
        <v>1.8999999389052391E-2</v>
      </c>
      <c r="DL41" s="113">
        <f t="shared" si="100"/>
        <v>3.8999999999987267E-2</v>
      </c>
      <c r="DM41" s="114">
        <f t="shared" si="101"/>
        <v>104.74356363135392</v>
      </c>
      <c r="DN41" s="115">
        <f t="shared" si="102"/>
        <v>1.9646882144368622E-2</v>
      </c>
      <c r="DO41" s="116">
        <v>0.04</v>
      </c>
      <c r="DP41" s="99"/>
      <c r="DQ41" s="124" t="s">
        <v>54</v>
      </c>
      <c r="DR41" s="96"/>
      <c r="DS41" s="97"/>
      <c r="DT41" s="97"/>
      <c r="DU41" s="97"/>
      <c r="DV41" s="114"/>
      <c r="DW41" s="115"/>
      <c r="DX41" s="116"/>
      <c r="DY41" s="99"/>
      <c r="DZ41" s="124"/>
      <c r="EA41" s="101"/>
      <c r="EB41" s="112" t="s">
        <v>108</v>
      </c>
      <c r="EC41" s="1">
        <v>1730022.6939999999</v>
      </c>
      <c r="ED41" s="1">
        <v>6446807.1030000001</v>
      </c>
      <c r="EE41" s="1">
        <v>385.81599999999997</v>
      </c>
      <c r="EF41" s="97">
        <f t="shared" si="47"/>
        <v>-0.43200000002980232</v>
      </c>
      <c r="EG41" s="113">
        <f t="shared" si="48"/>
        <v>0.46300000045448542</v>
      </c>
      <c r="EH41" s="113">
        <f t="shared" si="49"/>
        <v>-0.46100000000001273</v>
      </c>
      <c r="EI41" s="114">
        <f t="shared" si="112"/>
        <v>133.01624647884282</v>
      </c>
      <c r="EJ41" s="113">
        <f t="shared" si="113"/>
        <v>0.63324008120664843</v>
      </c>
      <c r="EK41" s="97">
        <f t="shared" si="52"/>
        <v>-9.0000000782310963E-3</v>
      </c>
      <c r="EL41" s="113">
        <f t="shared" si="53"/>
        <v>4.2000000365078449E-2</v>
      </c>
      <c r="EM41" s="113">
        <f t="shared" si="54"/>
        <v>-1.2000000000000455E-2</v>
      </c>
      <c r="EN41" s="114">
        <f t="shared" si="114"/>
        <v>102.0947570770121</v>
      </c>
      <c r="EO41" s="115">
        <f t="shared" si="115"/>
        <v>4.2953463563195342E-2</v>
      </c>
      <c r="EP41" s="116">
        <v>0.04</v>
      </c>
      <c r="EQ41" s="99"/>
      <c r="ER41" s="124" t="s">
        <v>54</v>
      </c>
      <c r="ES41" s="101"/>
      <c r="ET41" s="89"/>
      <c r="EU41" s="119"/>
      <c r="EV41" s="119"/>
      <c r="EW41" s="208"/>
      <c r="EX41" s="107"/>
      <c r="EY41" s="107"/>
      <c r="EZ41" s="107"/>
      <c r="FA41" s="126"/>
      <c r="FB41" s="127"/>
      <c r="FC41" s="107"/>
      <c r="FD41" s="107"/>
      <c r="FE41" s="107"/>
      <c r="FF41" s="126"/>
      <c r="FG41" s="127"/>
      <c r="FH41" s="128"/>
      <c r="FI41" s="109"/>
      <c r="FJ41" s="129"/>
      <c r="FK41" s="101"/>
      <c r="FL41" s="112" t="s">
        <v>108</v>
      </c>
      <c r="FM41" s="1">
        <v>1730022.73</v>
      </c>
      <c r="FN41" s="1">
        <v>6446807.0930000003</v>
      </c>
      <c r="FO41" s="1">
        <v>385.779</v>
      </c>
      <c r="FP41" s="97">
        <f t="shared" si="58"/>
        <v>-0.39599999994970858</v>
      </c>
      <c r="FQ41" s="113">
        <f t="shared" si="59"/>
        <v>0.45300000067800283</v>
      </c>
      <c r="FR41" s="113">
        <f t="shared" si="60"/>
        <v>-0.49799999999999045</v>
      </c>
      <c r="FS41" s="114">
        <f t="shared" si="295"/>
        <v>131.15905092856511</v>
      </c>
      <c r="FT41" s="113">
        <f t="shared" si="296"/>
        <v>0.60168513408130653</v>
      </c>
      <c r="FU41" s="97">
        <f t="shared" si="63"/>
        <v>3.6000000080093741E-2</v>
      </c>
      <c r="FV41" s="113">
        <f t="shared" si="63"/>
        <v>-9.9999997764825821E-3</v>
      </c>
      <c r="FW41" s="113">
        <f t="shared" si="63"/>
        <v>-3.6999999999977717E-2</v>
      </c>
      <c r="FX41" s="114">
        <f t="shared" si="297"/>
        <v>344.47588936637476</v>
      </c>
      <c r="FY41" s="115">
        <f t="shared" si="298"/>
        <v>3.7363083401887501E-2</v>
      </c>
      <c r="FZ41" s="116">
        <v>0.04</v>
      </c>
      <c r="GA41" s="99"/>
      <c r="GB41" s="124" t="s">
        <v>54</v>
      </c>
      <c r="GC41" s="101"/>
      <c r="GD41" s="107"/>
      <c r="GE41" s="107"/>
      <c r="GF41" s="107"/>
      <c r="GG41" s="126"/>
      <c r="GH41" s="127"/>
      <c r="GI41" s="128"/>
      <c r="GJ41" s="109"/>
      <c r="GK41" s="129"/>
      <c r="GL41" s="101"/>
      <c r="GM41" s="119"/>
    </row>
    <row r="42" spans="1:195" x14ac:dyDescent="0.35">
      <c r="A42" s="18" t="s">
        <v>109</v>
      </c>
      <c r="B42" s="44">
        <v>45440</v>
      </c>
      <c r="C42" s="107">
        <v>1733161.919</v>
      </c>
      <c r="D42" s="107">
        <v>6446514.852</v>
      </c>
      <c r="E42" s="107">
        <v>895.31600000000003</v>
      </c>
      <c r="F42" s="20" t="s">
        <v>119</v>
      </c>
      <c r="G42" s="121"/>
      <c r="H42" s="115"/>
      <c r="I42" s="119"/>
      <c r="J42" s="119"/>
      <c r="K42" s="119"/>
      <c r="L42" s="120"/>
      <c r="M42" s="119"/>
      <c r="N42" s="19"/>
      <c r="O42" s="89" t="s">
        <v>109</v>
      </c>
      <c r="P42" s="90">
        <v>1733161.895</v>
      </c>
      <c r="Q42" s="90">
        <v>6446514.7759999996</v>
      </c>
      <c r="R42" s="90">
        <v>895.33100000000002</v>
      </c>
      <c r="S42" s="97">
        <f t="shared" si="68"/>
        <v>-2.3999999975785613E-2</v>
      </c>
      <c r="T42" s="113">
        <f t="shared" si="69"/>
        <v>-7.6000000350177288E-2</v>
      </c>
      <c r="U42" s="113">
        <f t="shared" si="70"/>
        <v>1.4999999999986358E-2</v>
      </c>
      <c r="V42" s="114">
        <f t="shared" si="293"/>
        <v>252.47443171868417</v>
      </c>
      <c r="W42" s="115">
        <f t="shared" si="294"/>
        <v>7.9699435707316385E-2</v>
      </c>
      <c r="X42" s="113"/>
      <c r="Y42" s="113"/>
      <c r="Z42" s="113"/>
      <c r="AA42" s="114"/>
      <c r="AB42" s="115"/>
      <c r="AC42" s="93"/>
      <c r="AD42" s="122"/>
      <c r="AE42" s="123"/>
      <c r="AF42" s="96"/>
      <c r="AG42" s="97"/>
      <c r="AH42" s="113"/>
      <c r="AI42" s="113"/>
      <c r="AJ42" s="114"/>
      <c r="AK42" s="115"/>
      <c r="AL42" s="116"/>
      <c r="AM42" s="99"/>
      <c r="AN42" s="124"/>
      <c r="AO42" s="101"/>
      <c r="AP42" s="89"/>
      <c r="AQ42" s="2"/>
      <c r="AR42" s="2"/>
      <c r="AS42" s="4"/>
      <c r="AT42" s="107"/>
      <c r="AU42" s="107"/>
      <c r="AV42" s="107"/>
      <c r="AW42" s="126"/>
      <c r="AX42" s="127"/>
      <c r="AY42" s="107"/>
      <c r="AZ42" s="107"/>
      <c r="BA42" s="107"/>
      <c r="BB42" s="126"/>
      <c r="BC42" s="127"/>
      <c r="BD42" s="128"/>
      <c r="BE42" s="109"/>
      <c r="BF42" s="129"/>
      <c r="BG42" s="101"/>
      <c r="BH42" s="112" t="s">
        <v>109</v>
      </c>
      <c r="BI42" s="90">
        <v>1733161.8959999999</v>
      </c>
      <c r="BJ42" s="90">
        <v>6446514.8150000004</v>
      </c>
      <c r="BK42" s="90">
        <v>895.31399999999996</v>
      </c>
      <c r="BL42" s="97">
        <f t="shared" si="18"/>
        <v>-2.3000000044703484E-2</v>
      </c>
      <c r="BM42" s="113">
        <f t="shared" si="19"/>
        <v>-3.6999999545514584E-2</v>
      </c>
      <c r="BN42" s="113">
        <f t="shared" si="20"/>
        <v>-2.0000000000663931E-3</v>
      </c>
      <c r="BO42" s="114">
        <f t="shared" si="21"/>
        <v>238.134021940911</v>
      </c>
      <c r="BP42" s="113">
        <f t="shared" si="22"/>
        <v>4.3566041459196632E-2</v>
      </c>
      <c r="BQ42" s="97">
        <f t="shared" si="23"/>
        <v>9.9999993108212948E-4</v>
      </c>
      <c r="BR42" s="113">
        <f t="shared" si="24"/>
        <v>3.9000000804662704E-2</v>
      </c>
      <c r="BS42" s="113">
        <f t="shared" si="25"/>
        <v>-1.7000000000052751E-2</v>
      </c>
      <c r="BT42" s="114">
        <f t="shared" si="4"/>
        <v>88.531199417088033</v>
      </c>
      <c r="BU42" s="115">
        <f t="shared" si="5"/>
        <v>3.9012819208894094E-2</v>
      </c>
      <c r="BV42" s="116">
        <v>0.04</v>
      </c>
      <c r="BW42" s="99"/>
      <c r="BX42" s="124" t="s">
        <v>54</v>
      </c>
      <c r="BY42" s="96"/>
      <c r="BZ42" s="97"/>
      <c r="CA42" s="97"/>
      <c r="CB42" s="97"/>
      <c r="CC42" s="114"/>
      <c r="CD42" s="115"/>
      <c r="CE42" s="116"/>
      <c r="CF42" s="99"/>
      <c r="CG42" s="124"/>
      <c r="CH42" s="101"/>
      <c r="CI42" s="89"/>
      <c r="CJ42" s="2"/>
      <c r="CK42" s="1"/>
      <c r="CL42" s="3"/>
      <c r="CM42" s="107"/>
      <c r="CN42" s="107"/>
      <c r="CO42" s="107"/>
      <c r="CP42" s="126"/>
      <c r="CQ42" s="127"/>
      <c r="CR42" s="107"/>
      <c r="CS42" s="107"/>
      <c r="CT42" s="107"/>
      <c r="CU42" s="126"/>
      <c r="CV42" s="127"/>
      <c r="CW42" s="128"/>
      <c r="CX42" s="109"/>
      <c r="CY42" s="129"/>
      <c r="CZ42" s="101"/>
      <c r="DA42" s="112" t="s">
        <v>109</v>
      </c>
      <c r="DB42" s="1">
        <v>1733161.9140000001</v>
      </c>
      <c r="DC42" s="1">
        <v>6446514.8219999997</v>
      </c>
      <c r="DD42" s="1">
        <v>895.29100000000005</v>
      </c>
      <c r="DE42" s="97">
        <f t="shared" si="32"/>
        <v>-4.999999888241291E-3</v>
      </c>
      <c r="DF42" s="113">
        <f t="shared" si="33"/>
        <v>-3.0000000260770321E-2</v>
      </c>
      <c r="DG42" s="113">
        <f t="shared" si="34"/>
        <v>-2.4999999999977263E-2</v>
      </c>
      <c r="DH42" s="114">
        <f t="shared" si="96"/>
        <v>260.53767808041141</v>
      </c>
      <c r="DI42" s="113">
        <f t="shared" si="97"/>
        <v>3.0413812890340342E-2</v>
      </c>
      <c r="DJ42" s="97">
        <f t="shared" si="98"/>
        <v>1.8000000156462193E-2</v>
      </c>
      <c r="DK42" s="113">
        <f t="shared" si="99"/>
        <v>6.9999992847442627E-3</v>
      </c>
      <c r="DL42" s="113">
        <f t="shared" si="100"/>
        <v>-2.299999999991087E-2</v>
      </c>
      <c r="DM42" s="114">
        <f t="shared" si="101"/>
        <v>21.250503361254427</v>
      </c>
      <c r="DN42" s="115">
        <f t="shared" si="102"/>
        <v>1.9313207802409707E-2</v>
      </c>
      <c r="DO42" s="116">
        <v>0.04</v>
      </c>
      <c r="DP42" s="99"/>
      <c r="DQ42" s="124" t="s">
        <v>54</v>
      </c>
      <c r="DR42" s="96"/>
      <c r="DS42" s="97"/>
      <c r="DT42" s="97"/>
      <c r="DU42" s="97"/>
      <c r="DV42" s="114"/>
      <c r="DW42" s="115"/>
      <c r="DX42" s="116"/>
      <c r="DY42" s="99"/>
      <c r="DZ42" s="124"/>
      <c r="EA42" s="101"/>
      <c r="EB42" s="112" t="s">
        <v>109</v>
      </c>
      <c r="EC42" s="1">
        <v>1733161.892</v>
      </c>
      <c r="ED42" s="1">
        <v>6446514.8210000005</v>
      </c>
      <c r="EE42" s="1">
        <v>895.20500000000004</v>
      </c>
      <c r="EF42" s="97">
        <f t="shared" si="47"/>
        <v>-2.7000000001862645E-2</v>
      </c>
      <c r="EG42" s="113">
        <f t="shared" si="48"/>
        <v>-3.0999999493360519E-2</v>
      </c>
      <c r="EH42" s="113">
        <f t="shared" si="49"/>
        <v>-0.11099999999999</v>
      </c>
      <c r="EI42" s="114">
        <f t="shared" si="112"/>
        <v>228.94518576331416</v>
      </c>
      <c r="EJ42" s="113">
        <f t="shared" si="113"/>
        <v>4.110960920136477E-2</v>
      </c>
      <c r="EK42" s="97">
        <f t="shared" si="52"/>
        <v>-2.2000000113621354E-2</v>
      </c>
      <c r="EL42" s="113">
        <f t="shared" si="53"/>
        <v>-9.9999923259019852E-4</v>
      </c>
      <c r="EM42" s="113">
        <f t="shared" si="54"/>
        <v>-8.6000000000012733E-2</v>
      </c>
      <c r="EN42" s="114">
        <f t="shared" si="114"/>
        <v>182.60256019459143</v>
      </c>
      <c r="EO42" s="115">
        <f t="shared" si="115"/>
        <v>2.2022715624203128E-2</v>
      </c>
      <c r="EP42" s="116">
        <v>0.04</v>
      </c>
      <c r="EQ42" s="99"/>
      <c r="ER42" s="124" t="s">
        <v>54</v>
      </c>
      <c r="ES42" s="101"/>
      <c r="ET42" s="89"/>
      <c r="EU42" s="119"/>
      <c r="EV42" s="119"/>
      <c r="EW42" s="208"/>
      <c r="EX42" s="107"/>
      <c r="EY42" s="107"/>
      <c r="EZ42" s="107"/>
      <c r="FA42" s="126"/>
      <c r="FB42" s="127"/>
      <c r="FC42" s="107"/>
      <c r="FD42" s="107"/>
      <c r="FE42" s="107"/>
      <c r="FF42" s="126"/>
      <c r="FG42" s="127"/>
      <c r="FH42" s="128"/>
      <c r="FI42" s="109"/>
      <c r="FJ42" s="129"/>
      <c r="FK42" s="101"/>
      <c r="FL42" s="112" t="s">
        <v>109</v>
      </c>
      <c r="FM42" s="1">
        <v>1733161.919</v>
      </c>
      <c r="FN42" s="1">
        <v>6446514.8449999997</v>
      </c>
      <c r="FO42" s="1">
        <v>895.24900000000002</v>
      </c>
      <c r="FP42" s="97">
        <f t="shared" si="58"/>
        <v>0</v>
      </c>
      <c r="FQ42" s="113">
        <f t="shared" si="59"/>
        <v>-7.0000002160668373E-3</v>
      </c>
      <c r="FR42" s="113">
        <f t="shared" si="60"/>
        <v>-6.7000000000007276E-2</v>
      </c>
      <c r="FS42" s="114">
        <f t="shared" si="295"/>
        <v>270</v>
      </c>
      <c r="FT42" s="113">
        <f t="shared" si="296"/>
        <v>7.0000002160668373E-3</v>
      </c>
      <c r="FU42" s="97">
        <f t="shared" si="63"/>
        <v>2.7000000001862645E-2</v>
      </c>
      <c r="FV42" s="113">
        <f t="shared" si="63"/>
        <v>2.3999999277293682E-2</v>
      </c>
      <c r="FW42" s="113">
        <f t="shared" si="63"/>
        <v>4.399999999998272E-2</v>
      </c>
      <c r="FX42" s="114">
        <f t="shared" si="297"/>
        <v>41.6335384778898</v>
      </c>
      <c r="FY42" s="115">
        <f t="shared" si="298"/>
        <v>3.6124783257629106E-2</v>
      </c>
      <c r="FZ42" s="116">
        <v>0.04</v>
      </c>
      <c r="GA42" s="99"/>
      <c r="GB42" s="124" t="s">
        <v>54</v>
      </c>
      <c r="GC42" s="101"/>
      <c r="GD42" s="107"/>
      <c r="GE42" s="107"/>
      <c r="GF42" s="107"/>
      <c r="GG42" s="126"/>
      <c r="GH42" s="127"/>
      <c r="GI42" s="128"/>
      <c r="GJ42" s="109"/>
      <c r="GK42" s="129"/>
      <c r="GL42" s="101"/>
      <c r="GM42" s="119"/>
    </row>
    <row r="43" spans="1:195" x14ac:dyDescent="0.35">
      <c r="A43" s="18" t="s">
        <v>129</v>
      </c>
      <c r="B43" s="44">
        <v>45505</v>
      </c>
      <c r="C43" s="107">
        <v>1732241.1636999999</v>
      </c>
      <c r="D43" s="135">
        <v>6448522.8755999999</v>
      </c>
      <c r="E43" s="135">
        <v>569.74429999999995</v>
      </c>
      <c r="F43" s="134" t="s">
        <v>192</v>
      </c>
      <c r="G43" s="121"/>
      <c r="H43" s="115"/>
      <c r="I43" s="119"/>
      <c r="J43" s="119"/>
      <c r="K43" s="119"/>
      <c r="L43" s="120"/>
      <c r="M43" s="119"/>
      <c r="N43" s="19"/>
      <c r="O43" s="89" t="s">
        <v>129</v>
      </c>
      <c r="P43" s="90">
        <v>1732238.875</v>
      </c>
      <c r="Q43" s="90">
        <v>6448523.4890000001</v>
      </c>
      <c r="R43" s="90">
        <v>568.81700000000001</v>
      </c>
      <c r="S43" s="97">
        <f t="shared" si="68"/>
        <v>-2.2886999999172986</v>
      </c>
      <c r="T43" s="113">
        <f t="shared" si="69"/>
        <v>0.6134000001475215</v>
      </c>
      <c r="U43" s="113">
        <f t="shared" si="70"/>
        <v>-0.92729999999994561</v>
      </c>
      <c r="V43" s="114">
        <f t="shared" si="293"/>
        <v>164.99662064887482</v>
      </c>
      <c r="W43" s="115">
        <f t="shared" si="294"/>
        <v>2.3694740449733609</v>
      </c>
      <c r="X43" s="113"/>
      <c r="Y43" s="113"/>
      <c r="Z43" s="113"/>
      <c r="AA43" s="114"/>
      <c r="AB43" s="115"/>
      <c r="AC43" s="93"/>
      <c r="AD43" s="122"/>
      <c r="AE43" s="123"/>
      <c r="AF43" s="96"/>
      <c r="AG43" s="97"/>
      <c r="AH43" s="113"/>
      <c r="AI43" s="113"/>
      <c r="AJ43" s="114"/>
      <c r="AK43" s="115"/>
      <c r="AL43" s="116"/>
      <c r="AM43" s="99"/>
      <c r="AN43" s="124"/>
      <c r="AO43" s="101"/>
      <c r="AP43" s="89"/>
      <c r="AQ43" s="2"/>
      <c r="AR43" s="2"/>
      <c r="AS43" s="4"/>
      <c r="AT43" s="107"/>
      <c r="AU43" s="107"/>
      <c r="AV43" s="107"/>
      <c r="AW43" s="126"/>
      <c r="AX43" s="127"/>
      <c r="AY43" s="107"/>
      <c r="AZ43" s="107"/>
      <c r="BA43" s="107"/>
      <c r="BB43" s="126"/>
      <c r="BC43" s="127"/>
      <c r="BD43" s="128"/>
      <c r="BE43" s="109"/>
      <c r="BF43" s="129"/>
      <c r="BG43" s="132"/>
      <c r="BH43" s="112" t="s">
        <v>129</v>
      </c>
      <c r="BI43" s="90">
        <v>1732238.8859999999</v>
      </c>
      <c r="BJ43" s="90">
        <v>6448523.5209999997</v>
      </c>
      <c r="BK43" s="90">
        <v>568.78</v>
      </c>
      <c r="BL43" s="97">
        <f t="shared" si="18"/>
        <v>-2.2776999999769032</v>
      </c>
      <c r="BM43" s="113">
        <f t="shared" si="19"/>
        <v>0.64539999980479479</v>
      </c>
      <c r="BN43" s="113">
        <f t="shared" si="20"/>
        <v>-0.96429999999998017</v>
      </c>
      <c r="BO43" s="114">
        <f t="shared" si="21"/>
        <v>164.17960296575481</v>
      </c>
      <c r="BP43" s="113">
        <f t="shared" si="22"/>
        <v>2.3673737452381309</v>
      </c>
      <c r="BQ43" s="97">
        <f t="shared" si="23"/>
        <v>1.0999999940395355E-2</v>
      </c>
      <c r="BR43" s="113">
        <f t="shared" si="24"/>
        <v>3.1999999657273293E-2</v>
      </c>
      <c r="BS43" s="113">
        <f t="shared" si="25"/>
        <v>-3.7000000000034561E-2</v>
      </c>
      <c r="BT43" s="114">
        <f t="shared" si="4"/>
        <v>71.029592098306722</v>
      </c>
      <c r="BU43" s="115">
        <f t="shared" si="5"/>
        <v>3.3837848287888946E-2</v>
      </c>
      <c r="BV43" s="116">
        <v>0.04</v>
      </c>
      <c r="BW43" s="99"/>
      <c r="BX43" s="124" t="s">
        <v>54</v>
      </c>
      <c r="BY43" s="96"/>
      <c r="BZ43" s="97"/>
      <c r="CA43" s="97"/>
      <c r="CB43" s="97"/>
      <c r="CC43" s="114"/>
      <c r="CD43" s="115"/>
      <c r="CE43" s="116"/>
      <c r="CF43" s="99"/>
      <c r="CG43" s="124"/>
      <c r="CH43" s="101"/>
      <c r="CI43" s="89"/>
      <c r="CJ43" s="2"/>
      <c r="CK43" s="1"/>
      <c r="CL43" s="3"/>
      <c r="CM43" s="107"/>
      <c r="CN43" s="107"/>
      <c r="CO43" s="107"/>
      <c r="CP43" s="126"/>
      <c r="CQ43" s="127"/>
      <c r="CR43" s="107"/>
      <c r="CS43" s="107"/>
      <c r="CT43" s="107"/>
      <c r="CU43" s="126"/>
      <c r="CV43" s="127"/>
      <c r="CW43" s="128"/>
      <c r="CX43" s="109"/>
      <c r="CY43" s="129"/>
      <c r="CZ43" s="101"/>
      <c r="DA43" s="112" t="s">
        <v>129</v>
      </c>
      <c r="DB43" s="1">
        <v>1732238.872</v>
      </c>
      <c r="DC43" s="1">
        <v>6448523.517</v>
      </c>
      <c r="DD43" s="1">
        <v>568.77800000000002</v>
      </c>
      <c r="DE43" s="97">
        <f t="shared" si="32"/>
        <v>-2.2916999999433756</v>
      </c>
      <c r="DF43" s="113">
        <f t="shared" si="33"/>
        <v>0.64140000008046627</v>
      </c>
      <c r="DG43" s="113">
        <f t="shared" si="34"/>
        <v>-0.96629999999993288</v>
      </c>
      <c r="DH43" s="114">
        <f t="shared" si="96"/>
        <v>164.3641524748322</v>
      </c>
      <c r="DI43" s="113">
        <f t="shared" si="97"/>
        <v>2.379765293016034</v>
      </c>
      <c r="DJ43" s="97">
        <f t="shared" si="98"/>
        <v>-1.3999999966472387E-2</v>
      </c>
      <c r="DK43" s="113">
        <f t="shared" si="99"/>
        <v>-3.9999997243285179E-3</v>
      </c>
      <c r="DL43" s="113">
        <f t="shared" si="100"/>
        <v>-1.9999999999527063E-3</v>
      </c>
      <c r="DM43" s="114">
        <f t="shared" si="101"/>
        <v>195.94539489411432</v>
      </c>
      <c r="DN43" s="115">
        <f t="shared" si="102"/>
        <v>1.4560219670590655E-2</v>
      </c>
      <c r="DO43" s="116">
        <v>0.04</v>
      </c>
      <c r="DP43" s="99"/>
      <c r="DQ43" s="124" t="s">
        <v>54</v>
      </c>
      <c r="DR43" s="96"/>
      <c r="DS43" s="97"/>
      <c r="DT43" s="97"/>
      <c r="DU43" s="97"/>
      <c r="DV43" s="114"/>
      <c r="DW43" s="115"/>
      <c r="DX43" s="116"/>
      <c r="DY43" s="99"/>
      <c r="DZ43" s="124"/>
      <c r="EA43" s="101"/>
      <c r="EB43" s="112" t="s">
        <v>129</v>
      </c>
      <c r="EC43" s="1">
        <v>1732238.8130000001</v>
      </c>
      <c r="ED43" s="1">
        <v>6448523.4929999998</v>
      </c>
      <c r="EE43" s="1">
        <v>568.81100000000004</v>
      </c>
      <c r="EF43" s="97">
        <f t="shared" si="47"/>
        <v>-2.3506999998353422</v>
      </c>
      <c r="EG43" s="113">
        <f t="shared" si="48"/>
        <v>0.61739999987185001</v>
      </c>
      <c r="EH43" s="113">
        <f t="shared" si="49"/>
        <v>-0.93329999999991742</v>
      </c>
      <c r="EI43" s="114">
        <f t="shared" si="112"/>
        <v>165.28391496665719</v>
      </c>
      <c r="EJ43" s="113">
        <f t="shared" si="113"/>
        <v>2.4304265570199068</v>
      </c>
      <c r="EK43" s="97">
        <f t="shared" si="52"/>
        <v>-5.8999999891966581E-2</v>
      </c>
      <c r="EL43" s="113">
        <f t="shared" si="53"/>
        <v>-2.4000000208616257E-2</v>
      </c>
      <c r="EM43" s="113">
        <f t="shared" si="54"/>
        <v>3.3000000000015461E-2</v>
      </c>
      <c r="EN43" s="114">
        <f t="shared" si="114"/>
        <v>202.13549208854491</v>
      </c>
      <c r="EO43" s="115">
        <f t="shared" si="115"/>
        <v>6.3694583735712074E-2</v>
      </c>
      <c r="EP43" s="116">
        <v>0.04</v>
      </c>
      <c r="EQ43" s="99">
        <f t="shared" si="116"/>
        <v>6.9233243190991375E-2</v>
      </c>
      <c r="ER43" s="124"/>
      <c r="ES43" s="101"/>
      <c r="ET43" s="89"/>
      <c r="EU43" s="119"/>
      <c r="EV43" s="119"/>
      <c r="EW43" s="208"/>
      <c r="EX43" s="107"/>
      <c r="EY43" s="107"/>
      <c r="EZ43" s="107"/>
      <c r="FA43" s="126"/>
      <c r="FB43" s="127"/>
      <c r="FC43" s="107"/>
      <c r="FD43" s="107"/>
      <c r="FE43" s="107"/>
      <c r="FF43" s="126"/>
      <c r="FG43" s="127"/>
      <c r="FH43" s="128"/>
      <c r="FI43" s="109"/>
      <c r="FJ43" s="129"/>
      <c r="FK43" s="101"/>
      <c r="FL43" s="112" t="s">
        <v>129</v>
      </c>
      <c r="FM43" s="1">
        <v>1732238.7819999999</v>
      </c>
      <c r="FN43" s="1">
        <v>6448523.4790000003</v>
      </c>
      <c r="FO43" s="1">
        <v>568.73400000000004</v>
      </c>
      <c r="FP43" s="97">
        <f t="shared" si="58"/>
        <v>-2.3817000000271946</v>
      </c>
      <c r="FQ43" s="113">
        <f t="shared" si="59"/>
        <v>0.60340000037103891</v>
      </c>
      <c r="FR43" s="113">
        <f t="shared" si="60"/>
        <v>-1.0102999999999156</v>
      </c>
      <c r="FS43" s="114">
        <f t="shared" si="295"/>
        <v>165.78333270939515</v>
      </c>
      <c r="FT43" s="113">
        <f t="shared" si="296"/>
        <v>2.4569465705581202</v>
      </c>
      <c r="FU43" s="97">
        <f t="shared" si="63"/>
        <v>-3.100000019185245E-2</v>
      </c>
      <c r="FV43" s="113">
        <f t="shared" si="63"/>
        <v>-1.39999995008111E-2</v>
      </c>
      <c r="FW43" s="113">
        <f t="shared" si="63"/>
        <v>-7.6999999999998181E-2</v>
      </c>
      <c r="FX43" s="114">
        <f t="shared" si="297"/>
        <v>204.30454836659649</v>
      </c>
      <c r="FY43" s="115">
        <f t="shared" si="298"/>
        <v>3.4014702672779062E-2</v>
      </c>
      <c r="FZ43" s="116">
        <v>0.04</v>
      </c>
      <c r="GA43" s="99"/>
      <c r="GB43" s="124" t="s">
        <v>54</v>
      </c>
      <c r="GC43" s="101"/>
      <c r="GD43" s="107"/>
      <c r="GE43" s="107"/>
      <c r="GF43" s="107"/>
      <c r="GG43" s="126"/>
      <c r="GH43" s="127"/>
      <c r="GI43" s="128"/>
      <c r="GJ43" s="109"/>
      <c r="GK43" s="129"/>
      <c r="GL43" s="101"/>
      <c r="GM43" s="119"/>
    </row>
    <row r="44" spans="1:195" x14ac:dyDescent="0.35">
      <c r="A44" s="18" t="s">
        <v>135</v>
      </c>
      <c r="B44" s="136">
        <v>45539</v>
      </c>
      <c r="C44" s="137">
        <v>1734784.2050000001</v>
      </c>
      <c r="D44" s="135">
        <v>6448718.9960000003</v>
      </c>
      <c r="E44" s="135">
        <v>1169.768</v>
      </c>
      <c r="F44" s="20" t="s">
        <v>119</v>
      </c>
      <c r="G44" s="121"/>
      <c r="H44" s="115"/>
      <c r="I44" s="119"/>
      <c r="J44" s="119"/>
      <c r="K44" s="119"/>
      <c r="L44" s="120"/>
      <c r="M44" s="119"/>
      <c r="N44" s="19"/>
      <c r="O44" s="89" t="s">
        <v>135</v>
      </c>
      <c r="P44" s="90">
        <v>1734784.2080000001</v>
      </c>
      <c r="Q44" s="90">
        <v>6448719</v>
      </c>
      <c r="R44" s="90">
        <v>1169.7180000000001</v>
      </c>
      <c r="S44" s="97">
        <f t="shared" si="68"/>
        <v>3.0000000260770321E-3</v>
      </c>
      <c r="T44" s="113">
        <f t="shared" si="69"/>
        <v>3.9999997243285179E-3</v>
      </c>
      <c r="U44" s="113">
        <f t="shared" si="70"/>
        <v>-4.9999999999954525E-2</v>
      </c>
      <c r="V44" s="114">
        <f t="shared" si="293"/>
        <v>53.130100219721783</v>
      </c>
      <c r="W44" s="115">
        <f t="shared" si="294"/>
        <v>4.9999997951090374E-3</v>
      </c>
      <c r="X44" s="113"/>
      <c r="Y44" s="113"/>
      <c r="Z44" s="113"/>
      <c r="AA44" s="114"/>
      <c r="AB44" s="115"/>
      <c r="AC44" s="93"/>
      <c r="AD44" s="122"/>
      <c r="AE44" s="123"/>
      <c r="AF44" s="96"/>
      <c r="AG44" s="97"/>
      <c r="AH44" s="113"/>
      <c r="AI44" s="113"/>
      <c r="AJ44" s="114"/>
      <c r="AK44" s="115"/>
      <c r="AL44" s="116"/>
      <c r="AM44" s="99"/>
      <c r="AN44" s="124"/>
      <c r="AO44" s="101"/>
      <c r="AP44" s="89"/>
      <c r="AQ44" s="2"/>
      <c r="AR44" s="2"/>
      <c r="AS44" s="4"/>
      <c r="AT44" s="107"/>
      <c r="AU44" s="107"/>
      <c r="AV44" s="107"/>
      <c r="AW44" s="126"/>
      <c r="AX44" s="127"/>
      <c r="AY44" s="107"/>
      <c r="AZ44" s="107"/>
      <c r="BA44" s="107"/>
      <c r="BB44" s="126"/>
      <c r="BC44" s="127"/>
      <c r="BD44" s="128"/>
      <c r="BE44" s="109"/>
      <c r="BF44" s="129"/>
      <c r="BG44" s="101"/>
      <c r="BH44" s="112" t="s">
        <v>135</v>
      </c>
      <c r="BI44" s="90">
        <v>1734784.1939999999</v>
      </c>
      <c r="BJ44" s="90">
        <v>6448718.9720000001</v>
      </c>
      <c r="BK44" s="90">
        <v>1169.6959999999999</v>
      </c>
      <c r="BL44" s="97">
        <f t="shared" si="18"/>
        <v>-1.1000000173225999E-2</v>
      </c>
      <c r="BM44" s="113">
        <f t="shared" si="19"/>
        <v>-2.4000000208616257E-2</v>
      </c>
      <c r="BN44" s="113">
        <f t="shared" si="20"/>
        <v>-7.2000000000116415E-2</v>
      </c>
      <c r="BO44" s="114">
        <f t="shared" si="21"/>
        <v>245.37643506072058</v>
      </c>
      <c r="BP44" s="113">
        <f t="shared" si="22"/>
        <v>2.6400757826709299E-2</v>
      </c>
      <c r="BQ44" s="97">
        <f t="shared" si="23"/>
        <v>-1.4000000199303031E-2</v>
      </c>
      <c r="BR44" s="113">
        <f t="shared" si="24"/>
        <v>-2.7999999932944775E-2</v>
      </c>
      <c r="BS44" s="113">
        <f t="shared" si="25"/>
        <v>-2.200000000016189E-2</v>
      </c>
      <c r="BT44" s="114">
        <f t="shared" si="4"/>
        <v>243.43494844177306</v>
      </c>
      <c r="BU44" s="115">
        <f t="shared" si="5"/>
        <v>3.1304951714152061E-2</v>
      </c>
      <c r="BV44" s="116">
        <v>0.04</v>
      </c>
      <c r="BW44" s="99"/>
      <c r="BX44" s="124" t="s">
        <v>54</v>
      </c>
      <c r="BY44" s="96"/>
      <c r="BZ44" s="97"/>
      <c r="CA44" s="97"/>
      <c r="CB44" s="97"/>
      <c r="CC44" s="114"/>
      <c r="CD44" s="115"/>
      <c r="CE44" s="116"/>
      <c r="CF44" s="99"/>
      <c r="CG44" s="124"/>
      <c r="CH44" s="101"/>
      <c r="CI44" s="89"/>
      <c r="CJ44" s="2"/>
      <c r="CK44" s="1"/>
      <c r="CL44" s="3"/>
      <c r="CM44" s="107"/>
      <c r="CN44" s="107"/>
      <c r="CO44" s="107"/>
      <c r="CP44" s="126"/>
      <c r="CQ44" s="127"/>
      <c r="CR44" s="107"/>
      <c r="CS44" s="107"/>
      <c r="CT44" s="107"/>
      <c r="CU44" s="126"/>
      <c r="CV44" s="127"/>
      <c r="CW44" s="128"/>
      <c r="CX44" s="109"/>
      <c r="CY44" s="129"/>
      <c r="CZ44" s="101"/>
      <c r="DA44" s="112" t="s">
        <v>135</v>
      </c>
      <c r="DB44" s="1">
        <v>1734784.2069999999</v>
      </c>
      <c r="DC44" s="1">
        <v>6448718.9800000004</v>
      </c>
      <c r="DD44" s="1">
        <v>1169.7149999999999</v>
      </c>
      <c r="DE44" s="97">
        <f t="shared" si="32"/>
        <v>1.999999862164259E-3</v>
      </c>
      <c r="DF44" s="113">
        <f t="shared" si="33"/>
        <v>-1.5999999828636646E-2</v>
      </c>
      <c r="DG44" s="113">
        <f t="shared" si="34"/>
        <v>-5.3000000000110958E-2</v>
      </c>
      <c r="DH44" s="114">
        <f t="shared" si="96"/>
        <v>277.12501593843371</v>
      </c>
      <c r="DI44" s="113">
        <f t="shared" si="97"/>
        <v>1.6124515309460616E-2</v>
      </c>
      <c r="DJ44" s="97">
        <f t="shared" si="98"/>
        <v>1.3000000035390258E-2</v>
      </c>
      <c r="DK44" s="113">
        <f t="shared" si="99"/>
        <v>8.0000003799796104E-3</v>
      </c>
      <c r="DL44" s="113">
        <f t="shared" si="100"/>
        <v>1.9000000000005457E-2</v>
      </c>
      <c r="DM44" s="114">
        <f t="shared" si="101"/>
        <v>31.607503391331566</v>
      </c>
      <c r="DN44" s="115">
        <f t="shared" si="102"/>
        <v>1.5264337751760493E-2</v>
      </c>
      <c r="DO44" s="116">
        <v>0.04</v>
      </c>
      <c r="DP44" s="99"/>
      <c r="DQ44" s="124" t="s">
        <v>54</v>
      </c>
      <c r="DR44" s="96"/>
      <c r="DS44" s="97"/>
      <c r="DT44" s="97"/>
      <c r="DU44" s="97"/>
      <c r="DV44" s="114"/>
      <c r="DW44" s="115"/>
      <c r="DX44" s="116"/>
      <c r="DY44" s="99"/>
      <c r="DZ44" s="124"/>
      <c r="EA44" s="101"/>
      <c r="EB44" s="112" t="s">
        <v>135</v>
      </c>
      <c r="EC44" s="1">
        <v>1734784.192</v>
      </c>
      <c r="ED44" s="1">
        <v>6448718.9759999998</v>
      </c>
      <c r="EE44" s="1">
        <v>1169.6949999999999</v>
      </c>
      <c r="EF44" s="97">
        <f t="shared" si="47"/>
        <v>-1.3000000035390258E-2</v>
      </c>
      <c r="EG44" s="113">
        <f t="shared" si="48"/>
        <v>-2.0000000484287739E-2</v>
      </c>
      <c r="EH44" s="113">
        <f t="shared" si="49"/>
        <v>-7.3000000000092768E-2</v>
      </c>
      <c r="EI44" s="114">
        <f t="shared" si="112"/>
        <v>236.97613300688371</v>
      </c>
      <c r="EJ44" s="113">
        <f t="shared" si="113"/>
        <v>2.3853721309088367E-2</v>
      </c>
      <c r="EK44" s="97">
        <f t="shared" si="52"/>
        <v>-1.4999999897554517E-2</v>
      </c>
      <c r="EL44" s="113">
        <f t="shared" si="53"/>
        <v>-4.0000006556510925E-3</v>
      </c>
      <c r="EM44" s="113">
        <f t="shared" si="54"/>
        <v>-1.999999999998181E-2</v>
      </c>
      <c r="EN44" s="114">
        <f t="shared" si="114"/>
        <v>194.93141961369514</v>
      </c>
      <c r="EO44" s="115">
        <f t="shared" si="115"/>
        <v>1.552417476621043E-2</v>
      </c>
      <c r="EP44" s="116">
        <v>0.04</v>
      </c>
      <c r="EQ44" s="99"/>
      <c r="ER44" s="124" t="s">
        <v>54</v>
      </c>
      <c r="ES44" s="101"/>
      <c r="ET44" s="89"/>
      <c r="EU44" s="119"/>
      <c r="EV44" s="119"/>
      <c r="EW44" s="208"/>
      <c r="EX44" s="107"/>
      <c r="EY44" s="107"/>
      <c r="EZ44" s="107"/>
      <c r="FA44" s="126"/>
      <c r="FB44" s="127"/>
      <c r="FC44" s="107"/>
      <c r="FD44" s="107"/>
      <c r="FE44" s="107"/>
      <c r="FF44" s="126"/>
      <c r="FG44" s="127"/>
      <c r="FH44" s="128"/>
      <c r="FI44" s="109"/>
      <c r="FJ44" s="129"/>
      <c r="FK44" s="101"/>
      <c r="FL44" s="112" t="s">
        <v>135</v>
      </c>
      <c r="FM44" s="1">
        <v>1734784.209</v>
      </c>
      <c r="FN44" s="1">
        <v>6448718.9699999997</v>
      </c>
      <c r="FO44" s="1">
        <v>1169.741</v>
      </c>
      <c r="FP44" s="97">
        <f t="shared" si="58"/>
        <v>3.9999999571591616E-3</v>
      </c>
      <c r="FQ44" s="113">
        <f t="shared" si="59"/>
        <v>-2.6000000536441803E-2</v>
      </c>
      <c r="FR44" s="113">
        <f t="shared" si="60"/>
        <v>-2.7000000000043656E-2</v>
      </c>
      <c r="FS44" s="114">
        <f t="shared" si="295"/>
        <v>278.74616199266654</v>
      </c>
      <c r="FT44" s="113">
        <f t="shared" si="296"/>
        <v>2.6305893399621447E-2</v>
      </c>
      <c r="FU44" s="97">
        <f t="shared" si="63"/>
        <v>1.6999999992549419E-2</v>
      </c>
      <c r="FV44" s="113">
        <f t="shared" si="63"/>
        <v>-6.0000000521540642E-3</v>
      </c>
      <c r="FW44" s="113">
        <f t="shared" si="63"/>
        <v>4.6000000000049113E-2</v>
      </c>
      <c r="FX44" s="114">
        <f t="shared" si="297"/>
        <v>340.55996500763655</v>
      </c>
      <c r="FY44" s="115">
        <f t="shared" si="298"/>
        <v>1.8027756387652041E-2</v>
      </c>
      <c r="FZ44" s="116">
        <v>0.04</v>
      </c>
      <c r="GA44" s="99"/>
      <c r="GB44" s="124" t="s">
        <v>54</v>
      </c>
      <c r="GC44" s="101"/>
      <c r="GD44" s="107"/>
      <c r="GE44" s="107"/>
      <c r="GF44" s="107"/>
      <c r="GG44" s="126"/>
      <c r="GH44" s="127"/>
      <c r="GI44" s="128"/>
      <c r="GJ44" s="109"/>
      <c r="GK44" s="129"/>
      <c r="GL44" s="101"/>
      <c r="GM44" s="119"/>
    </row>
    <row r="45" spans="1:195" x14ac:dyDescent="0.35">
      <c r="A45" s="18" t="s">
        <v>136</v>
      </c>
      <c r="B45" s="136">
        <v>45539</v>
      </c>
      <c r="C45" s="137">
        <v>1734692.148</v>
      </c>
      <c r="D45" s="135">
        <v>6447838.3039999995</v>
      </c>
      <c r="E45" s="135">
        <v>1165.5550000000001</v>
      </c>
      <c r="F45" s="20" t="s">
        <v>119</v>
      </c>
      <c r="G45" s="121"/>
      <c r="H45" s="115"/>
      <c r="I45" s="119"/>
      <c r="J45" s="119"/>
      <c r="K45" s="119"/>
      <c r="L45" s="120"/>
      <c r="M45" s="119"/>
      <c r="N45" s="19"/>
      <c r="O45" s="89" t="s">
        <v>136</v>
      </c>
      <c r="P45" s="90">
        <v>1734692.166</v>
      </c>
      <c r="Q45" s="90">
        <v>6447838.284</v>
      </c>
      <c r="R45" s="90">
        <v>1165.48</v>
      </c>
      <c r="S45" s="97">
        <f t="shared" si="68"/>
        <v>1.7999999923631549E-2</v>
      </c>
      <c r="T45" s="113">
        <f t="shared" si="69"/>
        <v>-1.9999999552965164E-2</v>
      </c>
      <c r="U45" s="113">
        <f t="shared" si="70"/>
        <v>-7.5000000000045475E-2</v>
      </c>
      <c r="V45" s="114">
        <f t="shared" si="293"/>
        <v>311.98721301173651</v>
      </c>
      <c r="W45" s="115">
        <f t="shared" si="294"/>
        <v>2.6907247710781245E-2</v>
      </c>
      <c r="X45" s="113"/>
      <c r="Y45" s="113"/>
      <c r="Z45" s="113"/>
      <c r="AA45" s="114"/>
      <c r="AB45" s="115"/>
      <c r="AC45" s="93"/>
      <c r="AD45" s="132"/>
      <c r="AE45" s="123"/>
      <c r="AF45" s="96"/>
      <c r="AG45" s="97"/>
      <c r="AH45" s="113"/>
      <c r="AI45" s="113"/>
      <c r="AJ45" s="114"/>
      <c r="AK45" s="115"/>
      <c r="AL45" s="116"/>
      <c r="AM45" s="99"/>
      <c r="AN45" s="124"/>
      <c r="AO45" s="101"/>
      <c r="AP45" s="89"/>
      <c r="AQ45" s="2"/>
      <c r="AR45" s="2"/>
      <c r="AS45" s="4"/>
      <c r="AT45" s="107"/>
      <c r="AU45" s="107"/>
      <c r="AV45" s="107"/>
      <c r="AW45" s="126"/>
      <c r="AX45" s="127"/>
      <c r="AY45" s="107"/>
      <c r="AZ45" s="107"/>
      <c r="BA45" s="107"/>
      <c r="BB45" s="126"/>
      <c r="BC45" s="127"/>
      <c r="BD45" s="128"/>
      <c r="BE45" s="109"/>
      <c r="BF45" s="129"/>
      <c r="BG45" s="101"/>
      <c r="BH45" s="112" t="s">
        <v>136</v>
      </c>
      <c r="BI45" s="90">
        <v>1734692.162</v>
      </c>
      <c r="BJ45" s="90">
        <v>6447838.2929999996</v>
      </c>
      <c r="BK45" s="90">
        <v>1165.508</v>
      </c>
      <c r="BL45" s="97">
        <f t="shared" si="18"/>
        <v>1.3999999966472387E-2</v>
      </c>
      <c r="BM45" s="113">
        <f t="shared" si="19"/>
        <v>-1.0999999940395355E-2</v>
      </c>
      <c r="BN45" s="113">
        <f t="shared" si="20"/>
        <v>-4.7000000000025466E-2</v>
      </c>
      <c r="BO45" s="114">
        <f t="shared" si="21"/>
        <v>321.84277349679633</v>
      </c>
      <c r="BP45" s="113">
        <f t="shared" si="22"/>
        <v>1.7804493751576445E-2</v>
      </c>
      <c r="BQ45" s="97">
        <f t="shared" si="23"/>
        <v>-3.9999999571591616E-3</v>
      </c>
      <c r="BR45" s="113">
        <f t="shared" si="24"/>
        <v>8.999999612569809E-3</v>
      </c>
      <c r="BS45" s="113">
        <f t="shared" si="25"/>
        <v>2.8000000000020009E-2</v>
      </c>
      <c r="BT45" s="114">
        <f t="shared" si="4"/>
        <v>113.96248966221806</v>
      </c>
      <c r="BU45" s="115">
        <f t="shared" si="5"/>
        <v>9.8488574303586107E-3</v>
      </c>
      <c r="BV45" s="116">
        <v>0.04</v>
      </c>
      <c r="BW45" s="99"/>
      <c r="BX45" s="124" t="s">
        <v>54</v>
      </c>
      <c r="BY45" s="96"/>
      <c r="BZ45" s="97"/>
      <c r="CA45" s="97"/>
      <c r="CB45" s="97"/>
      <c r="CC45" s="114"/>
      <c r="CD45" s="115"/>
      <c r="CE45" s="116"/>
      <c r="CF45" s="99"/>
      <c r="CG45" s="124"/>
      <c r="CH45" s="101"/>
      <c r="CI45" s="89"/>
      <c r="CJ45" s="2"/>
      <c r="CK45" s="1"/>
      <c r="CL45" s="3"/>
      <c r="CM45" s="107"/>
      <c r="CN45" s="107"/>
      <c r="CO45" s="107"/>
      <c r="CP45" s="126"/>
      <c r="CQ45" s="127"/>
      <c r="CR45" s="107"/>
      <c r="CS45" s="107"/>
      <c r="CT45" s="107"/>
      <c r="CU45" s="126"/>
      <c r="CV45" s="127"/>
      <c r="CW45" s="128"/>
      <c r="CX45" s="109"/>
      <c r="CY45" s="129"/>
      <c r="CZ45" s="101"/>
      <c r="DA45" s="112" t="s">
        <v>136</v>
      </c>
      <c r="DB45" s="1">
        <v>1734692.1769999999</v>
      </c>
      <c r="DC45" s="1">
        <v>6447838.29</v>
      </c>
      <c r="DD45" s="1">
        <v>1165.498</v>
      </c>
      <c r="DE45" s="97">
        <f t="shared" si="32"/>
        <v>2.8999999864026904E-2</v>
      </c>
      <c r="DF45" s="113">
        <f t="shared" si="33"/>
        <v>-1.39999995008111E-2</v>
      </c>
      <c r="DG45" s="113">
        <f t="shared" si="34"/>
        <v>-5.7000000000016371E-2</v>
      </c>
      <c r="DH45" s="114">
        <f t="shared" si="96"/>
        <v>334.23067307033006</v>
      </c>
      <c r="DI45" s="113">
        <f t="shared" si="97"/>
        <v>3.2202484036736534E-2</v>
      </c>
      <c r="DJ45" s="97">
        <f t="shared" si="98"/>
        <v>1.4999999897554517E-2</v>
      </c>
      <c r="DK45" s="113">
        <f t="shared" si="99"/>
        <v>-2.9999995604157448E-3</v>
      </c>
      <c r="DL45" s="113">
        <f t="shared" si="100"/>
        <v>-9.9999999999909051E-3</v>
      </c>
      <c r="DM45" s="114">
        <f t="shared" si="101"/>
        <v>348.69006906523515</v>
      </c>
      <c r="DN45" s="115">
        <f t="shared" si="102"/>
        <v>1.5297058354112734E-2</v>
      </c>
      <c r="DO45" s="116">
        <v>0.04</v>
      </c>
      <c r="DP45" s="99"/>
      <c r="DQ45" s="124" t="s">
        <v>54</v>
      </c>
      <c r="DR45" s="96"/>
      <c r="DS45" s="97"/>
      <c r="DT45" s="97"/>
      <c r="DU45" s="97"/>
      <c r="DV45" s="114"/>
      <c r="DW45" s="115"/>
      <c r="DX45" s="116"/>
      <c r="DY45" s="99"/>
      <c r="DZ45" s="124"/>
      <c r="EA45" s="101"/>
      <c r="EB45" s="112" t="s">
        <v>136</v>
      </c>
      <c r="EC45" s="1">
        <v>1734692.16</v>
      </c>
      <c r="ED45" s="1">
        <v>6447838.29</v>
      </c>
      <c r="EE45" s="1">
        <v>1165.4839999999999</v>
      </c>
      <c r="EF45" s="97">
        <f t="shared" si="47"/>
        <v>1.1999999871477485E-2</v>
      </c>
      <c r="EG45" s="113">
        <f t="shared" si="48"/>
        <v>-1.39999995008111E-2</v>
      </c>
      <c r="EH45" s="113">
        <f t="shared" si="49"/>
        <v>-7.1000000000140062E-2</v>
      </c>
      <c r="EI45" s="114">
        <f t="shared" si="112"/>
        <v>310.60129535125105</v>
      </c>
      <c r="EJ45" s="113">
        <f t="shared" si="113"/>
        <v>1.8439088451931963E-2</v>
      </c>
      <c r="EK45" s="97">
        <f t="shared" si="52"/>
        <v>-1.6999999992549419E-2</v>
      </c>
      <c r="EL45" s="113">
        <f t="shared" si="53"/>
        <v>0</v>
      </c>
      <c r="EM45" s="113">
        <f t="shared" si="54"/>
        <v>-1.4000000000123691E-2</v>
      </c>
      <c r="EN45" s="114">
        <f t="shared" si="114"/>
        <v>180</v>
      </c>
      <c r="EO45" s="115">
        <f t="shared" si="115"/>
        <v>1.6999999992549419E-2</v>
      </c>
      <c r="EP45" s="116">
        <v>0.04</v>
      </c>
      <c r="EQ45" s="99"/>
      <c r="ER45" s="124" t="s">
        <v>54</v>
      </c>
      <c r="ES45" s="101"/>
      <c r="ET45" s="89"/>
      <c r="EU45" s="119"/>
      <c r="EV45" s="119"/>
      <c r="EW45" s="208"/>
      <c r="EX45" s="107"/>
      <c r="EY45" s="107"/>
      <c r="EZ45" s="107"/>
      <c r="FA45" s="126"/>
      <c r="FB45" s="127"/>
      <c r="FC45" s="107"/>
      <c r="FD45" s="107"/>
      <c r="FE45" s="107"/>
      <c r="FF45" s="126"/>
      <c r="FG45" s="127"/>
      <c r="FH45" s="128"/>
      <c r="FI45" s="109"/>
      <c r="FJ45" s="129"/>
      <c r="FK45" s="101"/>
      <c r="FL45" s="112" t="s">
        <v>136</v>
      </c>
      <c r="FM45" s="1">
        <v>1734692.1580000001</v>
      </c>
      <c r="FN45" s="1">
        <v>6447838.2829999998</v>
      </c>
      <c r="FO45" s="1">
        <v>1165.502</v>
      </c>
      <c r="FP45" s="97">
        <f t="shared" si="58"/>
        <v>1.0000000009313226E-2</v>
      </c>
      <c r="FQ45" s="113">
        <f t="shared" si="59"/>
        <v>-2.0999999716877937E-2</v>
      </c>
      <c r="FR45" s="113">
        <f t="shared" si="60"/>
        <v>-5.3000000000110958E-2</v>
      </c>
      <c r="FS45" s="114">
        <f t="shared" si="295"/>
        <v>295.46334538243127</v>
      </c>
      <c r="FT45" s="113">
        <f t="shared" si="296"/>
        <v>2.3259406447610351E-2</v>
      </c>
      <c r="FU45" s="97">
        <f t="shared" si="63"/>
        <v>-1.999999862164259E-3</v>
      </c>
      <c r="FV45" s="113">
        <f t="shared" si="63"/>
        <v>-7.0000002160668373E-3</v>
      </c>
      <c r="FW45" s="113">
        <f t="shared" si="63"/>
        <v>1.8000000000029104E-2</v>
      </c>
      <c r="FX45" s="114">
        <f t="shared" si="297"/>
        <v>254.05460560928992</v>
      </c>
      <c r="FY45" s="115">
        <f t="shared" si="298"/>
        <v>7.2801100591675686E-3</v>
      </c>
      <c r="FZ45" s="116">
        <v>0.04</v>
      </c>
      <c r="GA45" s="99"/>
      <c r="GB45" s="124" t="s">
        <v>54</v>
      </c>
      <c r="GC45" s="101"/>
      <c r="GD45" s="107"/>
      <c r="GE45" s="107"/>
      <c r="GF45" s="107"/>
      <c r="GG45" s="126"/>
      <c r="GH45" s="127"/>
      <c r="GI45" s="128"/>
      <c r="GJ45" s="109"/>
      <c r="GK45" s="129"/>
      <c r="GL45" s="101"/>
      <c r="GM45" s="119"/>
    </row>
    <row r="46" spans="1:195" x14ac:dyDescent="0.35">
      <c r="A46" s="18" t="s">
        <v>150</v>
      </c>
      <c r="B46" s="136">
        <v>45609</v>
      </c>
      <c r="C46" s="90">
        <v>1731140.395</v>
      </c>
      <c r="D46" s="90">
        <v>6448788.4390000002</v>
      </c>
      <c r="E46" s="90">
        <v>396.31099999999998</v>
      </c>
      <c r="F46" s="20" t="s">
        <v>119</v>
      </c>
      <c r="G46" s="121"/>
      <c r="H46" s="115"/>
      <c r="I46" s="119"/>
      <c r="J46" s="119"/>
      <c r="K46" s="119"/>
      <c r="L46" s="120"/>
      <c r="M46" s="119"/>
      <c r="N46" s="19"/>
      <c r="O46" s="89" t="s">
        <v>150</v>
      </c>
      <c r="P46" s="90">
        <v>1731127.432</v>
      </c>
      <c r="Q46" s="90">
        <v>6448787.2680000002</v>
      </c>
      <c r="R46" s="90">
        <v>393.78699999999998</v>
      </c>
      <c r="S46" s="97">
        <f t="shared" si="68"/>
        <v>-12.962999999988824</v>
      </c>
      <c r="T46" s="113">
        <f t="shared" si="69"/>
        <v>-1.171000000089407</v>
      </c>
      <c r="U46" s="113">
        <f t="shared" si="70"/>
        <v>-2.5240000000000009</v>
      </c>
      <c r="V46" s="114">
        <f t="shared" si="293"/>
        <v>185.16174858892353</v>
      </c>
      <c r="W46" s="115">
        <f t="shared" si="294"/>
        <v>13.015783111281458</v>
      </c>
      <c r="X46" s="113"/>
      <c r="Y46" s="113"/>
      <c r="Z46" s="113"/>
      <c r="AA46" s="114"/>
      <c r="AB46" s="115"/>
      <c r="AC46" s="93"/>
      <c r="AD46" s="122">
        <v>0.86340759953501245</v>
      </c>
      <c r="AE46" s="123"/>
      <c r="AF46" s="96"/>
      <c r="AG46" s="97"/>
      <c r="AH46" s="113"/>
      <c r="AI46" s="113"/>
      <c r="AJ46" s="114"/>
      <c r="AK46" s="115"/>
      <c r="AL46" s="116"/>
      <c r="AM46" s="99"/>
      <c r="AN46" s="124"/>
      <c r="AO46" s="101"/>
      <c r="AP46" s="89"/>
      <c r="AQ46" s="2"/>
      <c r="AR46" s="2"/>
      <c r="AS46" s="4"/>
      <c r="AT46" s="107"/>
      <c r="AU46" s="107"/>
      <c r="AV46" s="107"/>
      <c r="AW46" s="126"/>
      <c r="AX46" s="127"/>
      <c r="AY46" s="107"/>
      <c r="AZ46" s="107"/>
      <c r="BA46" s="107"/>
      <c r="BB46" s="126"/>
      <c r="BC46" s="127"/>
      <c r="BD46" s="128"/>
      <c r="BE46" s="109"/>
      <c r="BF46" s="129"/>
      <c r="BG46" s="101"/>
      <c r="BH46" s="112" t="s">
        <v>150</v>
      </c>
      <c r="BI46" s="90">
        <v>1731126.7660000001</v>
      </c>
      <c r="BJ46" s="90">
        <v>6448787.2149999999</v>
      </c>
      <c r="BK46" s="90">
        <v>393.59100000000001</v>
      </c>
      <c r="BL46" s="97">
        <f t="shared" si="18"/>
        <v>-13.628999999957159</v>
      </c>
      <c r="BM46" s="113">
        <f t="shared" si="19"/>
        <v>-1.2240000003948808</v>
      </c>
      <c r="BN46" s="113">
        <f t="shared" si="20"/>
        <v>-2.7199999999999704</v>
      </c>
      <c r="BO46" s="114">
        <f t="shared" si="21"/>
        <v>185.13188019815013</v>
      </c>
      <c r="BP46" s="113">
        <f t="shared" si="22"/>
        <v>13.683852418080184</v>
      </c>
      <c r="BQ46" s="97">
        <f t="shared" si="23"/>
        <v>-0.66599999996833503</v>
      </c>
      <c r="BR46" s="113">
        <f t="shared" si="24"/>
        <v>-5.3000000305473804E-2</v>
      </c>
      <c r="BS46" s="113">
        <f t="shared" si="25"/>
        <v>-0.19599999999996953</v>
      </c>
      <c r="BT46" s="114">
        <f t="shared" si="4"/>
        <v>184.54998535681682</v>
      </c>
      <c r="BU46" s="115">
        <f t="shared" si="5"/>
        <v>0.6681055305789666</v>
      </c>
      <c r="BV46" s="116">
        <v>0.04</v>
      </c>
      <c r="BW46" s="99">
        <f t="shared" ref="BW46" si="299">BU46/0.953</f>
        <v>0.70105512127908354</v>
      </c>
      <c r="BX46" s="124"/>
      <c r="BY46" s="96">
        <f t="shared" si="81"/>
        <v>-18.803688818973075</v>
      </c>
      <c r="BZ46" s="97"/>
      <c r="CA46" s="97"/>
      <c r="CB46" s="97"/>
      <c r="CC46" s="114"/>
      <c r="CD46" s="115"/>
      <c r="CE46" s="116"/>
      <c r="CF46" s="99"/>
      <c r="CG46" s="124"/>
      <c r="CH46" s="101"/>
      <c r="CI46" s="89"/>
      <c r="CJ46" s="2"/>
      <c r="CK46" s="1"/>
      <c r="CL46" s="3"/>
      <c r="CM46" s="107"/>
      <c r="CN46" s="107"/>
      <c r="CO46" s="107"/>
      <c r="CP46" s="126"/>
      <c r="CQ46" s="127"/>
      <c r="CR46" s="107"/>
      <c r="CS46" s="107"/>
      <c r="CT46" s="107"/>
      <c r="CU46" s="126"/>
      <c r="CV46" s="127"/>
      <c r="CW46" s="128"/>
      <c r="CX46" s="109"/>
      <c r="CY46" s="129"/>
      <c r="CZ46" s="101"/>
      <c r="DA46" s="112" t="s">
        <v>150</v>
      </c>
      <c r="DB46" s="1">
        <v>1731126.0660000001</v>
      </c>
      <c r="DC46" s="1">
        <v>6448787.1459999997</v>
      </c>
      <c r="DD46" s="1">
        <v>393.37900000000002</v>
      </c>
      <c r="DE46" s="97">
        <f t="shared" si="32"/>
        <v>-14.328999999910593</v>
      </c>
      <c r="DF46" s="113">
        <f t="shared" si="33"/>
        <v>-1.2930000005289912</v>
      </c>
      <c r="DG46" s="113">
        <f t="shared" si="34"/>
        <v>-2.9319999999999595</v>
      </c>
      <c r="DH46" s="114">
        <f t="shared" si="96"/>
        <v>185.15621057690308</v>
      </c>
      <c r="DI46" s="113">
        <f t="shared" si="97"/>
        <v>14.387219675767994</v>
      </c>
      <c r="DJ46" s="97">
        <f t="shared" si="98"/>
        <v>-0.69999999995343387</v>
      </c>
      <c r="DK46" s="113">
        <f t="shared" si="99"/>
        <v>-6.9000000134110451E-2</v>
      </c>
      <c r="DL46" s="113">
        <f t="shared" si="100"/>
        <v>-0.21199999999998909</v>
      </c>
      <c r="DM46" s="114">
        <f t="shared" si="101"/>
        <v>185.62954103204552</v>
      </c>
      <c r="DN46" s="115">
        <f t="shared" si="102"/>
        <v>0.70339249352926325</v>
      </c>
      <c r="DO46" s="116">
        <v>0.04</v>
      </c>
      <c r="DP46" s="99">
        <f t="shared" si="103"/>
        <v>0.64828801246936707</v>
      </c>
      <c r="DQ46" s="124"/>
      <c r="DR46" s="96">
        <f t="shared" ref="DR46:DR48" si="300">(DP46/BW46-1)*100</f>
        <v>-7.5268131147009143</v>
      </c>
      <c r="DS46" s="97"/>
      <c r="DT46" s="97"/>
      <c r="DU46" s="97"/>
      <c r="DV46" s="114"/>
      <c r="DW46" s="115"/>
      <c r="DX46" s="116"/>
      <c r="DY46" s="99"/>
      <c r="DZ46" s="124"/>
      <c r="EA46" s="101"/>
      <c r="EB46" s="112" t="s">
        <v>150</v>
      </c>
      <c r="EC46" s="1">
        <v>1731125.4240000001</v>
      </c>
      <c r="ED46" s="1">
        <v>6448787.0559999999</v>
      </c>
      <c r="EE46" s="1">
        <v>393.27100000000002</v>
      </c>
      <c r="EF46" s="97">
        <f t="shared" si="47"/>
        <v>-14.970999999903142</v>
      </c>
      <c r="EG46" s="113">
        <f t="shared" si="48"/>
        <v>-1.3830000003799796</v>
      </c>
      <c r="EH46" s="113">
        <f t="shared" si="49"/>
        <v>-3.0399999999999636</v>
      </c>
      <c r="EI46" s="114">
        <f t="shared" si="112"/>
        <v>185.27792424129373</v>
      </c>
      <c r="EJ46" s="113">
        <f t="shared" si="113"/>
        <v>15.034744094867426</v>
      </c>
      <c r="EK46" s="97">
        <f t="shared" si="52"/>
        <v>-0.64199999999254942</v>
      </c>
      <c r="EL46" s="113">
        <f t="shared" si="53"/>
        <v>-8.9999999850988388E-2</v>
      </c>
      <c r="EM46" s="113">
        <f t="shared" si="54"/>
        <v>-0.10800000000000409</v>
      </c>
      <c r="EN46" s="114">
        <f t="shared" si="114"/>
        <v>187.9801137322176</v>
      </c>
      <c r="EO46" s="115">
        <f t="shared" si="115"/>
        <v>0.64827771823780223</v>
      </c>
      <c r="EP46" s="116">
        <v>0.04</v>
      </c>
      <c r="EQ46" s="99">
        <f t="shared" si="116"/>
        <v>0.70464969373674147</v>
      </c>
      <c r="ER46" s="124"/>
      <c r="ES46" s="101">
        <f t="shared" si="117"/>
        <v>8.6939261845502038</v>
      </c>
      <c r="ET46" s="89"/>
      <c r="EU46" s="119"/>
      <c r="EV46" s="119"/>
      <c r="EW46" s="208"/>
      <c r="EX46" s="107"/>
      <c r="EY46" s="107"/>
      <c r="EZ46" s="107"/>
      <c r="FA46" s="126"/>
      <c r="FB46" s="127"/>
      <c r="FC46" s="107"/>
      <c r="FD46" s="107"/>
      <c r="FE46" s="107"/>
      <c r="FF46" s="126"/>
      <c r="FG46" s="127"/>
      <c r="FH46" s="128"/>
      <c r="FI46" s="109"/>
      <c r="FJ46" s="129"/>
      <c r="FK46" s="101"/>
      <c r="FL46" s="112" t="s">
        <v>150</v>
      </c>
      <c r="FM46" s="1">
        <v>1731124.54</v>
      </c>
      <c r="FN46" s="1">
        <v>6448786.96</v>
      </c>
      <c r="FO46" s="1">
        <v>393.108</v>
      </c>
      <c r="FP46" s="97">
        <f t="shared" si="58"/>
        <v>-15.854999999981374</v>
      </c>
      <c r="FQ46" s="113">
        <f t="shared" si="59"/>
        <v>-1.4790000002831221</v>
      </c>
      <c r="FR46" s="113">
        <f t="shared" si="60"/>
        <v>-3.2029999999999745</v>
      </c>
      <c r="FS46" s="114">
        <f t="shared" si="295"/>
        <v>185.32929284698128</v>
      </c>
      <c r="FT46" s="113">
        <f t="shared" si="296"/>
        <v>15.923833269669927</v>
      </c>
      <c r="FU46" s="97">
        <f t="shared" si="63"/>
        <v>-0.8840000000782311</v>
      </c>
      <c r="FV46" s="113">
        <f t="shared" si="63"/>
        <v>-9.5999999903142452E-2</v>
      </c>
      <c r="FW46" s="113">
        <f t="shared" si="63"/>
        <v>-0.16300000000001091</v>
      </c>
      <c r="FX46" s="114">
        <f t="shared" si="297"/>
        <v>186.19787762668204</v>
      </c>
      <c r="FY46" s="115">
        <f t="shared" si="298"/>
        <v>0.8891973909766695</v>
      </c>
      <c r="FZ46" s="116">
        <v>0.04</v>
      </c>
      <c r="GA46" s="99">
        <f t="shared" si="134"/>
        <v>0.75164614621865555</v>
      </c>
      <c r="GB46" s="124"/>
      <c r="GC46" s="101">
        <f t="shared" si="135"/>
        <v>6.6694774580391858</v>
      </c>
      <c r="GD46" s="107"/>
      <c r="GE46" s="107"/>
      <c r="GF46" s="107"/>
      <c r="GG46" s="126"/>
      <c r="GH46" s="127"/>
      <c r="GI46" s="128"/>
      <c r="GJ46" s="109"/>
      <c r="GK46" s="129"/>
      <c r="GL46" s="101"/>
      <c r="GM46" s="119"/>
    </row>
    <row r="47" spans="1:195" x14ac:dyDescent="0.35">
      <c r="A47" s="18" t="s">
        <v>160</v>
      </c>
      <c r="B47" s="136">
        <v>45825</v>
      </c>
      <c r="C47" s="1">
        <v>1729274.2560000001</v>
      </c>
      <c r="D47" s="1">
        <v>6446953.5889999997</v>
      </c>
      <c r="E47" s="1">
        <v>214.685</v>
      </c>
      <c r="F47" s="20" t="s">
        <v>119</v>
      </c>
      <c r="G47" s="121"/>
      <c r="H47" s="115"/>
      <c r="I47" s="119"/>
      <c r="J47" s="138"/>
      <c r="K47" s="90"/>
      <c r="L47" s="90"/>
      <c r="M47" s="90"/>
      <c r="N47" s="19"/>
      <c r="O47" s="139" t="s">
        <v>160</v>
      </c>
      <c r="P47" s="90">
        <v>1729272.0619999999</v>
      </c>
      <c r="Q47" s="90">
        <v>6446952.6380000003</v>
      </c>
      <c r="R47" s="90">
        <v>214.738</v>
      </c>
      <c r="S47" s="97">
        <f t="shared" si="68"/>
        <v>-2.1940000001341105</v>
      </c>
      <c r="T47" s="113">
        <f t="shared" si="69"/>
        <v>-0.95099999941885471</v>
      </c>
      <c r="U47" s="113">
        <f t="shared" si="70"/>
        <v>5.2999999999997272E-2</v>
      </c>
      <c r="V47" s="140">
        <f t="shared" ref="V47:V48" si="301">IF(DEGREES(ATAN2(S47,T47))&lt;0,(DEGREES(ATAN2(S47,T47)))+360,DEGREES(ATAN2(S47,T47)))</f>
        <v>203.43455552999836</v>
      </c>
      <c r="W47" s="141">
        <f t="shared" ref="W47:W48" si="302">SQRT(POWER(S47,2)+POWER(T47,2))</f>
        <v>2.3912417275305184</v>
      </c>
      <c r="X47" s="142"/>
      <c r="Y47" s="142"/>
      <c r="Z47" s="142"/>
      <c r="AA47" s="140"/>
      <c r="AB47" s="141"/>
      <c r="AC47" s="143"/>
      <c r="AD47" s="122">
        <v>0.97167068192440342</v>
      </c>
      <c r="AE47" s="144"/>
      <c r="AF47" s="145"/>
      <c r="AG47" s="97"/>
      <c r="AH47" s="113"/>
      <c r="AI47" s="113"/>
      <c r="AJ47" s="114"/>
      <c r="AK47" s="115"/>
      <c r="AL47" s="116"/>
      <c r="AM47" s="99"/>
      <c r="AN47" s="124"/>
      <c r="AO47" s="146"/>
      <c r="AP47" s="89" t="s">
        <v>160</v>
      </c>
      <c r="AQ47" s="1">
        <v>1729271.821</v>
      </c>
      <c r="AR47" s="1">
        <v>6446952.4989999998</v>
      </c>
      <c r="AS47" s="3">
        <v>214.685</v>
      </c>
      <c r="AT47" s="107">
        <f t="shared" ref="AT47:AV48" si="303">AQ47-C47</f>
        <v>-2.4350000000558794</v>
      </c>
      <c r="AU47" s="107">
        <f t="shared" si="303"/>
        <v>-1.0899999998509884</v>
      </c>
      <c r="AV47" s="107">
        <f t="shared" si="303"/>
        <v>0</v>
      </c>
      <c r="AW47" s="126">
        <f t="shared" ref="AW47:AW48" si="304">IF(DEGREES(ATAN2(AT47,AU47))&lt;0,(DEGREES(ATAN2(AT47,AU47)))+360,DEGREES(ATAN2(AT47,AU47)))</f>
        <v>204.11513198076477</v>
      </c>
      <c r="AX47" s="127">
        <f t="shared" ref="AX47:AX48" si="305">SQRT(POWER(AT47,2)+POWER(AU47,2))</f>
        <v>2.6678315164094015</v>
      </c>
      <c r="AY47" s="107">
        <f t="shared" ref="AY47:AY48" si="306">AQ47-P47</f>
        <v>-0.2409999999217689</v>
      </c>
      <c r="AZ47" s="107">
        <f t="shared" ref="AZ47:AZ48" si="307">AR47-Q47</f>
        <v>-0.13900000043213367</v>
      </c>
      <c r="BA47" s="107">
        <f t="shared" ref="BA47:BA48" si="308">AS47-R47</f>
        <v>-5.2999999999997272E-2</v>
      </c>
      <c r="BB47" s="126">
        <f t="shared" ref="BB47:BB48" si="309">IF(DEGREES(ATAN2(AY47,AZ47))&lt;0,(DEGREES(ATAN2(AY47,AZ47)))+360,DEGREES(ATAN2(AY47,AZ47)))</f>
        <v>209.9747785056918</v>
      </c>
      <c r="BC47" s="127">
        <f t="shared" ref="BC47:BC48" si="310">SQRT(POWER(AY47,2)+POWER(AZ47,2))</f>
        <v>0.27821214941555983</v>
      </c>
      <c r="BD47" s="128">
        <v>0.04</v>
      </c>
      <c r="BE47" s="109">
        <f t="shared" ref="BE47:BE48" si="311">BC47/0.46</f>
        <v>0.60480902046860829</v>
      </c>
      <c r="BF47" s="129"/>
      <c r="BG47" s="101">
        <v>-33.77919370990152</v>
      </c>
      <c r="BH47" s="147" t="s">
        <v>160</v>
      </c>
      <c r="BI47" s="90">
        <v>1729271.4410000001</v>
      </c>
      <c r="BJ47" s="90">
        <v>6446952.3650000002</v>
      </c>
      <c r="BK47" s="90">
        <v>214.73699999999999</v>
      </c>
      <c r="BL47" s="97">
        <f t="shared" si="18"/>
        <v>-2.8149999999441206</v>
      </c>
      <c r="BM47" s="113">
        <f t="shared" si="19"/>
        <v>-1.2239999994635582</v>
      </c>
      <c r="BN47" s="113">
        <f t="shared" si="20"/>
        <v>5.1999999999992497E-2</v>
      </c>
      <c r="BO47" s="114">
        <f t="shared" si="21"/>
        <v>203.5000541592164</v>
      </c>
      <c r="BP47" s="113">
        <f t="shared" si="22"/>
        <v>3.0695929694948467</v>
      </c>
      <c r="BQ47" s="97">
        <f t="shared" si="23"/>
        <v>-0.62099999981001019</v>
      </c>
      <c r="BR47" s="113">
        <f t="shared" si="24"/>
        <v>-0.27300000004470348</v>
      </c>
      <c r="BS47" s="113">
        <f t="shared" si="25"/>
        <v>-1.0000000000047748E-3</v>
      </c>
      <c r="BT47" s="114">
        <f t="shared" si="4"/>
        <v>203.73094017068598</v>
      </c>
      <c r="BU47" s="115">
        <f t="shared" si="5"/>
        <v>0.67835831224246135</v>
      </c>
      <c r="BV47" s="148">
        <v>0.04</v>
      </c>
      <c r="BW47" s="99">
        <f>BU47/0.953</f>
        <v>0.71181354904770344</v>
      </c>
      <c r="BX47" s="149"/>
      <c r="BY47" s="96">
        <f t="shared" si="81"/>
        <v>-26.743333694297576</v>
      </c>
      <c r="BZ47" s="97">
        <f t="shared" si="27"/>
        <v>-0.37999999988824129</v>
      </c>
      <c r="CA47" s="97">
        <f t="shared" si="27"/>
        <v>-0.13399999961256981</v>
      </c>
      <c r="CB47" s="97">
        <f t="shared" si="27"/>
        <v>5.1999999999992497E-2</v>
      </c>
      <c r="CC47" s="114">
        <f t="shared" ref="CC47:CC48" si="312">IF(DEGREES(ATAN2(BZ47,CA47))&lt;0,(DEGREES(ATAN2(BZ47,CA47)))+360,DEGREES(ATAN2(BZ47,CA47)))</f>
        <v>199.42425951221455</v>
      </c>
      <c r="CD47" s="115">
        <f t="shared" ref="CD47:CD48" si="313">SQRT(POWER(BZ47,2)+POWER(CA47,2))</f>
        <v>0.40293423757634705</v>
      </c>
      <c r="CE47" s="116">
        <v>0.04</v>
      </c>
      <c r="CF47" s="99">
        <f t="shared" ref="CF47:CF48" si="314">CD47/0.49</f>
        <v>0.82231477056397362</v>
      </c>
      <c r="CG47" s="124"/>
      <c r="CH47" s="101">
        <f t="shared" si="85"/>
        <v>35.962715954011571</v>
      </c>
      <c r="CI47" s="89" t="s">
        <v>160</v>
      </c>
      <c r="CJ47" s="1">
        <v>1729271.2450000001</v>
      </c>
      <c r="CK47" s="1">
        <v>6446952.2529999996</v>
      </c>
      <c r="CL47" s="3">
        <v>214.65100000000001</v>
      </c>
      <c r="CM47" s="107">
        <f t="shared" si="86"/>
        <v>-3.0109999999403954</v>
      </c>
      <c r="CN47" s="107">
        <f t="shared" si="87"/>
        <v>-1.3360000001266599</v>
      </c>
      <c r="CO47" s="107">
        <f t="shared" si="88"/>
        <v>-3.3999999999991815E-2</v>
      </c>
      <c r="CP47" s="126">
        <f t="shared" ref="CP47:CP48" si="315">IF(DEGREES(ATAN2(CM47,CN47))&lt;0,(DEGREES(ATAN2(CM47,CN47)))+360,DEGREES(ATAN2(CM47,CN47)))</f>
        <v>203.9271680928432</v>
      </c>
      <c r="CQ47" s="127">
        <f t="shared" ref="CQ47:CQ48" si="316">SQRT(POWER(CM47,2)+POWER(CN47,2))</f>
        <v>3.2940881894660161</v>
      </c>
      <c r="CR47" s="107">
        <f t="shared" ref="CR47:CR48" si="317">CJ47-BI47</f>
        <v>-0.19599999999627471</v>
      </c>
      <c r="CS47" s="107">
        <f t="shared" ref="CS47:CS48" si="318">CK47-BJ47</f>
        <v>-0.11200000066310167</v>
      </c>
      <c r="CT47" s="107">
        <f t="shared" ref="CT47:CT48" si="319">CL47-BK47</f>
        <v>-8.5999999999984311E-2</v>
      </c>
      <c r="CU47" s="126">
        <f t="shared" ref="CU47:CU48" si="320">IF(DEGREES(ATAN2(CR47,CS47))&lt;0,(DEGREES(ATAN2(CR47,CS47)))+360,DEGREES(ATAN2(CR47,CS47)))</f>
        <v>209.74488144353799</v>
      </c>
      <c r="CV47" s="127">
        <f t="shared" ref="CV47:CV48" si="321">SQRT(POWER(CR47,2)+POWER(CS47,2))</f>
        <v>0.2257432172781155</v>
      </c>
      <c r="CW47" s="128">
        <v>0.04</v>
      </c>
      <c r="CX47" s="109">
        <f t="shared" ref="CX47:CX48" si="322">CV47/0.46</f>
        <v>0.49074612451764238</v>
      </c>
      <c r="CY47" s="129"/>
      <c r="CZ47" s="101">
        <f t="shared" ref="CZ47:CZ104" si="323">(CX47/CF47-1)*100</f>
        <v>-40.3213778853722</v>
      </c>
      <c r="DA47" s="147" t="s">
        <v>160</v>
      </c>
      <c r="DB47" s="1">
        <v>1729270.8770000001</v>
      </c>
      <c r="DC47" s="1">
        <v>6446952.0920000002</v>
      </c>
      <c r="DD47" s="1">
        <v>214.67</v>
      </c>
      <c r="DE47" s="97">
        <f t="shared" si="32"/>
        <v>-3.3789999999571592</v>
      </c>
      <c r="DF47" s="113">
        <f t="shared" si="33"/>
        <v>-1.4969999995082617</v>
      </c>
      <c r="DG47" s="113">
        <f t="shared" si="34"/>
        <v>-1.5000000000014779E-2</v>
      </c>
      <c r="DH47" s="114">
        <f t="shared" si="96"/>
        <v>203.8948025651477</v>
      </c>
      <c r="DI47" s="113">
        <f t="shared" si="97"/>
        <v>3.6957610851133516</v>
      </c>
      <c r="DJ47" s="97">
        <f t="shared" si="98"/>
        <v>-0.56400000001303852</v>
      </c>
      <c r="DK47" s="113">
        <f t="shared" si="99"/>
        <v>-0.27300000004470348</v>
      </c>
      <c r="DL47" s="113">
        <f t="shared" si="100"/>
        <v>-6.7000000000007276E-2</v>
      </c>
      <c r="DM47" s="114">
        <f t="shared" si="101"/>
        <v>205.82895746868016</v>
      </c>
      <c r="DN47" s="115">
        <f t="shared" si="102"/>
        <v>0.62659795725737533</v>
      </c>
      <c r="DO47" s="148">
        <v>0.04</v>
      </c>
      <c r="DP47" s="99">
        <f t="shared" si="103"/>
        <v>0.5775096380252307</v>
      </c>
      <c r="DQ47" s="149"/>
      <c r="DR47" s="96">
        <f t="shared" si="300"/>
        <v>-18.86784976236412</v>
      </c>
      <c r="DS47" s="97">
        <f t="shared" ref="DS47" si="324">DB47-CJ47</f>
        <v>-0.36800000001676381</v>
      </c>
      <c r="DT47" s="97">
        <f t="shared" ref="DT47:DT48" si="325">DC47-CK47</f>
        <v>-0.16099999938160181</v>
      </c>
      <c r="DU47" s="97">
        <f t="shared" ref="DU47:DU48" si="326">DD47-CL47</f>
        <v>1.8999999999977035E-2</v>
      </c>
      <c r="DV47" s="114">
        <f t="shared" ref="DV47:DV48" si="327">IF(DEGREES(ATAN2(DS47,DT47))&lt;0,(DEGREES(ATAN2(DS47,DT47)))+360,DEGREES(ATAN2(DS47,DT47)))</f>
        <v>203.62937764888503</v>
      </c>
      <c r="DW47" s="115">
        <f t="shared" ref="DW47:DW48" si="328">SQRT(POWER(DS47,2)+POWER(DT47,2))</f>
        <v>0.40167773128867124</v>
      </c>
      <c r="DX47" s="116">
        <v>0.04</v>
      </c>
      <c r="DY47" s="99">
        <f t="shared" si="110"/>
        <v>0.64268437006187396</v>
      </c>
      <c r="DZ47" s="124"/>
      <c r="EA47" s="101">
        <f t="shared" ref="EA47:EA48" si="329">(DY47/CX47-1)*100</f>
        <v>30.960661318226947</v>
      </c>
      <c r="EB47" s="147" t="s">
        <v>160</v>
      </c>
      <c r="EC47" s="1">
        <v>1729270.2760000001</v>
      </c>
      <c r="ED47" s="1">
        <v>6446951.8569999998</v>
      </c>
      <c r="EE47" s="1">
        <v>214.631</v>
      </c>
      <c r="EF47" s="97">
        <f t="shared" si="47"/>
        <v>-3.9799999999813735</v>
      </c>
      <c r="EG47" s="113">
        <f t="shared" si="48"/>
        <v>-1.7319999998435378</v>
      </c>
      <c r="EH47" s="113">
        <f t="shared" si="49"/>
        <v>-5.4000000000002046E-2</v>
      </c>
      <c r="EI47" s="114">
        <f t="shared" si="112"/>
        <v>203.51751338669803</v>
      </c>
      <c r="EJ47" s="113">
        <f t="shared" si="113"/>
        <v>4.3405326861238755</v>
      </c>
      <c r="EK47" s="97">
        <f t="shared" si="52"/>
        <v>-0.60100000002421439</v>
      </c>
      <c r="EL47" s="113">
        <f t="shared" si="53"/>
        <v>-0.23500000033527613</v>
      </c>
      <c r="EM47" s="113">
        <f t="shared" si="54"/>
        <v>-3.8999999999987267E-2</v>
      </c>
      <c r="EN47" s="114">
        <f t="shared" si="114"/>
        <v>201.35624263050218</v>
      </c>
      <c r="EO47" s="115">
        <f t="shared" si="115"/>
        <v>0.64531077798738612</v>
      </c>
      <c r="EP47" s="148">
        <v>0.04</v>
      </c>
      <c r="EQ47" s="99">
        <f t="shared" si="116"/>
        <v>0.70142475868194143</v>
      </c>
      <c r="ER47" s="149"/>
      <c r="ES47" s="101">
        <f t="shared" si="117"/>
        <v>21.456805652704446</v>
      </c>
      <c r="ET47" s="89" t="s">
        <v>160</v>
      </c>
      <c r="EU47" s="119">
        <v>1729269.9979999999</v>
      </c>
      <c r="EV47" s="119">
        <v>6446951.6720000003</v>
      </c>
      <c r="EW47" s="208">
        <v>214.65199999999999</v>
      </c>
      <c r="EX47" s="107">
        <f t="shared" si="118"/>
        <v>-4.258000000147149</v>
      </c>
      <c r="EY47" s="107">
        <f t="shared" si="119"/>
        <v>-1.9169999994337559</v>
      </c>
      <c r="EZ47" s="107">
        <f t="shared" si="120"/>
        <v>-3.3000000000015461E-2</v>
      </c>
      <c r="FA47" s="126">
        <f t="shared" ref="FA47:FA48" si="330">IF(DEGREES(ATAN2(EX47,EY47))&lt;0,(DEGREES(ATAN2(EX47,EY47)))+360,DEGREES(ATAN2(EX47,EY47)))</f>
        <v>204.2378155560674</v>
      </c>
      <c r="FB47" s="127">
        <f t="shared" ref="FB47:FB48" si="331">SQRT(POWER(EX47,2)+POWER(EY47,2))</f>
        <v>4.6696309275018875</v>
      </c>
      <c r="FC47" s="107">
        <f t="shared" si="123"/>
        <v>-0.27800000016577542</v>
      </c>
      <c r="FD47" s="107">
        <f t="shared" si="124"/>
        <v>-0.18499999959021807</v>
      </c>
      <c r="FE47" s="107">
        <f t="shared" si="125"/>
        <v>2.0999999999986585E-2</v>
      </c>
      <c r="FF47" s="126">
        <f t="shared" ref="FF47:FF48" si="332">IF(DEGREES(ATAN2(FC47,FD47))&lt;0,(DEGREES(ATAN2(FC47,FD47)))+360,DEGREES(ATAN2(FC47,FD47)))</f>
        <v>213.64247960589157</v>
      </c>
      <c r="FG47" s="127">
        <f t="shared" ref="FG47:FG48" si="333">SQRT(POWER(FC47,2)+POWER(FD47,2))</f>
        <v>0.33392963321716723</v>
      </c>
      <c r="FH47" s="128">
        <v>0.04</v>
      </c>
      <c r="FI47" s="109">
        <f t="shared" si="128"/>
        <v>0.67734205520723578</v>
      </c>
      <c r="FJ47" s="129"/>
      <c r="FK47" s="101">
        <f t="shared" ref="FK47:FK48" si="334">(FI47/EQ47-1)*100</f>
        <v>-3.4333979769918366</v>
      </c>
      <c r="FL47" s="147" t="s">
        <v>160</v>
      </c>
      <c r="FM47" s="1">
        <v>1729269.487</v>
      </c>
      <c r="FN47" s="1">
        <v>6446951.4869999997</v>
      </c>
      <c r="FO47" s="1">
        <v>214.655</v>
      </c>
      <c r="FP47" s="97">
        <f t="shared" si="58"/>
        <v>-4.7690000000875443</v>
      </c>
      <c r="FQ47" s="113">
        <f t="shared" si="59"/>
        <v>-2.1019999999552965</v>
      </c>
      <c r="FR47" s="113">
        <f t="shared" si="60"/>
        <v>-3.0000000000001137E-2</v>
      </c>
      <c r="FS47" s="114">
        <f t="shared" si="295"/>
        <v>203.78612269793004</v>
      </c>
      <c r="FT47" s="113">
        <f t="shared" si="296"/>
        <v>5.211695021837623</v>
      </c>
      <c r="FU47" s="97">
        <f t="shared" si="63"/>
        <v>-0.78900000010617077</v>
      </c>
      <c r="FV47" s="113">
        <f t="shared" si="63"/>
        <v>-0.37000000011175871</v>
      </c>
      <c r="FW47" s="113">
        <f t="shared" si="63"/>
        <v>2.4000000000000909E-2</v>
      </c>
      <c r="FX47" s="114">
        <f t="shared" si="297"/>
        <v>205.12413675667707</v>
      </c>
      <c r="FY47" s="115">
        <f t="shared" si="298"/>
        <v>0.87144764630483629</v>
      </c>
      <c r="FZ47" s="148">
        <v>0.04</v>
      </c>
      <c r="GA47" s="99">
        <f t="shared" si="134"/>
        <v>0.73664213550704671</v>
      </c>
      <c r="GB47" s="149"/>
      <c r="GC47" s="101">
        <f t="shared" si="135"/>
        <v>5.0208345783634423</v>
      </c>
      <c r="GD47" s="107">
        <f t="shared" si="136"/>
        <v>-0.51099999994039536</v>
      </c>
      <c r="GE47" s="107">
        <f t="shared" si="136"/>
        <v>-0.18500000052154064</v>
      </c>
      <c r="GF47" s="107">
        <f t="shared" si="136"/>
        <v>3.0000000000143245E-3</v>
      </c>
      <c r="GG47" s="126">
        <f t="shared" ref="GG47:GG48" si="335">IF(DEGREES(ATAN2(GD47,GE47))&lt;0,(DEGREES(ATAN2(GD47,GE47)))+360,DEGREES(ATAN2(GD47,GE47)))</f>
        <v>199.90204044281731</v>
      </c>
      <c r="GH47" s="127">
        <f t="shared" ref="GH47:GH48" si="336">SQRT(POWER(GD47,2)+POWER(GE47,2))</f>
        <v>0.54345745015783353</v>
      </c>
      <c r="GI47" s="128">
        <v>0.04</v>
      </c>
      <c r="GJ47" s="109">
        <f t="shared" si="139"/>
        <v>0.78761949298236755</v>
      </c>
      <c r="GK47" s="129"/>
      <c r="GL47" s="101">
        <f t="shared" si="140"/>
        <v>16.280908136051274</v>
      </c>
      <c r="GM47" s="119"/>
    </row>
    <row r="48" spans="1:195" x14ac:dyDescent="0.35">
      <c r="A48" s="18" t="s">
        <v>162</v>
      </c>
      <c r="B48" s="150">
        <v>45874</v>
      </c>
      <c r="C48" s="1">
        <v>1732183.0819999999</v>
      </c>
      <c r="D48" s="1">
        <v>6448636.9390000002</v>
      </c>
      <c r="E48" s="1">
        <v>555.42200000000003</v>
      </c>
      <c r="F48" s="20" t="s">
        <v>183</v>
      </c>
      <c r="G48" s="121"/>
      <c r="H48" s="115"/>
      <c r="I48" s="119"/>
      <c r="J48" s="119"/>
      <c r="K48" s="119"/>
      <c r="L48" s="120"/>
      <c r="M48" s="119"/>
      <c r="N48" s="19"/>
      <c r="O48" s="129" t="s">
        <v>162</v>
      </c>
      <c r="P48" s="90">
        <v>1732182.402</v>
      </c>
      <c r="Q48" s="90">
        <v>6448636.9740000004</v>
      </c>
      <c r="R48" s="90">
        <v>555.26800000000003</v>
      </c>
      <c r="S48" s="97">
        <f t="shared" si="68"/>
        <v>-0.67999999993480742</v>
      </c>
      <c r="T48" s="113">
        <f t="shared" si="69"/>
        <v>3.5000000149011612E-2</v>
      </c>
      <c r="U48" s="113">
        <f t="shared" si="70"/>
        <v>-0.15399999999999636</v>
      </c>
      <c r="V48" s="140">
        <f t="shared" si="301"/>
        <v>177.05355260718335</v>
      </c>
      <c r="W48" s="141">
        <f t="shared" si="302"/>
        <v>0.68090013946376082</v>
      </c>
      <c r="X48" s="142"/>
      <c r="Y48" s="142"/>
      <c r="Z48" s="142"/>
      <c r="AA48" s="140"/>
      <c r="AB48" s="141"/>
      <c r="AC48" s="143"/>
      <c r="AD48" s="122">
        <v>0.71448073395987499</v>
      </c>
      <c r="AE48" s="123"/>
      <c r="AF48" s="145"/>
      <c r="AG48" s="97"/>
      <c r="AH48" s="113"/>
      <c r="AI48" s="113"/>
      <c r="AJ48" s="114"/>
      <c r="AK48" s="115"/>
      <c r="AL48" s="116"/>
      <c r="AM48" s="99"/>
      <c r="AN48" s="124"/>
      <c r="AO48" s="146"/>
      <c r="AP48" s="89" t="s">
        <v>162</v>
      </c>
      <c r="AQ48" s="1">
        <v>1732182.1529999999</v>
      </c>
      <c r="AR48" s="1">
        <v>6448636.9970000004</v>
      </c>
      <c r="AS48" s="3">
        <v>555.149</v>
      </c>
      <c r="AT48" s="107">
        <f t="shared" si="303"/>
        <v>-0.92900000000372529</v>
      </c>
      <c r="AU48" s="107">
        <f t="shared" si="303"/>
        <v>5.8000000193715096E-2</v>
      </c>
      <c r="AV48" s="107">
        <f t="shared" si="303"/>
        <v>-0.27300000000002456</v>
      </c>
      <c r="AW48" s="126">
        <f t="shared" si="304"/>
        <v>176.42750529810644</v>
      </c>
      <c r="AX48" s="127">
        <f t="shared" si="305"/>
        <v>0.93080878811353762</v>
      </c>
      <c r="AY48" s="107">
        <f t="shared" si="306"/>
        <v>-0.24900000006891787</v>
      </c>
      <c r="AZ48" s="107">
        <f t="shared" si="307"/>
        <v>2.3000000044703484E-2</v>
      </c>
      <c r="BA48" s="107">
        <f t="shared" si="308"/>
        <v>-0.11900000000002819</v>
      </c>
      <c r="BB48" s="126">
        <f t="shared" si="309"/>
        <v>174.72259390834583</v>
      </c>
      <c r="BC48" s="127">
        <f t="shared" si="310"/>
        <v>0.25005999287446495</v>
      </c>
      <c r="BD48" s="128">
        <v>0.04</v>
      </c>
      <c r="BE48" s="109">
        <f t="shared" si="311"/>
        <v>0.54360868016188035</v>
      </c>
      <c r="BF48" s="129"/>
      <c r="BG48" s="101">
        <v>-15.683025147526742</v>
      </c>
      <c r="BH48" s="138" t="s">
        <v>162</v>
      </c>
      <c r="BI48" s="90">
        <v>1732181.8959999999</v>
      </c>
      <c r="BJ48" s="90">
        <v>6448637.0099999998</v>
      </c>
      <c r="BK48" s="90">
        <v>555.06899999999996</v>
      </c>
      <c r="BL48" s="97">
        <f t="shared" si="18"/>
        <v>-1.1859999999869615</v>
      </c>
      <c r="BM48" s="113">
        <f t="shared" si="19"/>
        <v>7.0999999530613422E-2</v>
      </c>
      <c r="BN48" s="113">
        <f t="shared" si="20"/>
        <v>-0.35300000000006548</v>
      </c>
      <c r="BO48" s="114">
        <f t="shared" si="21"/>
        <v>176.57407161150158</v>
      </c>
      <c r="BP48" s="113">
        <f t="shared" si="22"/>
        <v>1.1881233100576807</v>
      </c>
      <c r="BQ48" s="97">
        <f t="shared" si="23"/>
        <v>-0.50600000005215406</v>
      </c>
      <c r="BR48" s="113">
        <f t="shared" si="24"/>
        <v>3.599999938160181E-2</v>
      </c>
      <c r="BS48" s="113">
        <f t="shared" si="25"/>
        <v>-0.19900000000006912</v>
      </c>
      <c r="BT48" s="114">
        <f t="shared" si="4"/>
        <v>175.93047760977808</v>
      </c>
      <c r="BU48" s="115">
        <f t="shared" si="5"/>
        <v>0.50727901593526936</v>
      </c>
      <c r="BV48" s="148">
        <v>0.04</v>
      </c>
      <c r="BW48" s="99">
        <f>BU48/0.953</f>
        <v>0.53229697369912843</v>
      </c>
      <c r="BX48" s="124"/>
      <c r="BY48" s="96">
        <f t="shared" si="81"/>
        <v>-25.498764571443012</v>
      </c>
      <c r="BZ48" s="97">
        <f t="shared" si="27"/>
        <v>-0.25699999998323619</v>
      </c>
      <c r="CA48" s="97">
        <f t="shared" si="27"/>
        <v>1.2999999336898327E-2</v>
      </c>
      <c r="CB48" s="97">
        <f t="shared" si="27"/>
        <v>-8.0000000000040927E-2</v>
      </c>
      <c r="CC48" s="114">
        <f t="shared" si="312"/>
        <v>177.10423817379996</v>
      </c>
      <c r="CD48" s="115">
        <f t="shared" si="313"/>
        <v>0.25732858367103872</v>
      </c>
      <c r="CE48" s="116">
        <v>0.04</v>
      </c>
      <c r="CF48" s="99">
        <f t="shared" si="314"/>
        <v>0.52516037483885458</v>
      </c>
      <c r="CG48" s="124"/>
      <c r="CH48" s="101">
        <f t="shared" si="85"/>
        <v>-3.3936737944530337</v>
      </c>
      <c r="CI48" s="89" t="s">
        <v>162</v>
      </c>
      <c r="CJ48" s="1">
        <v>1732181.682</v>
      </c>
      <c r="CK48" s="1">
        <v>6448636.9919999996</v>
      </c>
      <c r="CL48" s="3">
        <v>555.03099999999995</v>
      </c>
      <c r="CM48" s="107">
        <f t="shared" si="86"/>
        <v>-1.3999999999068677</v>
      </c>
      <c r="CN48" s="107">
        <f t="shared" si="87"/>
        <v>5.299999937415123E-2</v>
      </c>
      <c r="CO48" s="107">
        <f t="shared" si="88"/>
        <v>-0.3910000000000764</v>
      </c>
      <c r="CP48" s="126">
        <f t="shared" si="315"/>
        <v>177.83198082825803</v>
      </c>
      <c r="CQ48" s="127">
        <f t="shared" si="316"/>
        <v>1.4010028549838469</v>
      </c>
      <c r="CR48" s="107">
        <f t="shared" si="317"/>
        <v>-0.21399999991990626</v>
      </c>
      <c r="CS48" s="107">
        <f t="shared" si="318"/>
        <v>-1.8000000156462193E-2</v>
      </c>
      <c r="CT48" s="107">
        <f t="shared" si="319"/>
        <v>-3.8000000000010914E-2</v>
      </c>
      <c r="CU48" s="126">
        <f t="shared" si="320"/>
        <v>184.80795400641799</v>
      </c>
      <c r="CV48" s="127">
        <f t="shared" si="321"/>
        <v>0.21475567506204002</v>
      </c>
      <c r="CW48" s="128">
        <v>0.04</v>
      </c>
      <c r="CX48" s="109">
        <f t="shared" si="322"/>
        <v>0.46686016317834783</v>
      </c>
      <c r="CY48" s="129"/>
      <c r="CZ48" s="101">
        <f t="shared" si="323"/>
        <v>-11.101411007712869</v>
      </c>
      <c r="DA48" s="205" t="s">
        <v>162</v>
      </c>
      <c r="DB48" s="206">
        <v>1732181.453</v>
      </c>
      <c r="DC48" s="206">
        <v>6448637.2439999999</v>
      </c>
      <c r="DD48" s="206">
        <v>554.44899999999996</v>
      </c>
      <c r="DE48" s="202">
        <f t="shared" si="32"/>
        <v>-1.6289999999571592</v>
      </c>
      <c r="DF48" s="142">
        <f t="shared" si="33"/>
        <v>0.30499999970197678</v>
      </c>
      <c r="DG48" s="142">
        <f t="shared" si="34"/>
        <v>-0.97300000000007003</v>
      </c>
      <c r="DH48" s="140">
        <f t="shared" si="96"/>
        <v>169.39521075718409</v>
      </c>
      <c r="DI48" s="142">
        <f t="shared" si="97"/>
        <v>1.6573068513943428</v>
      </c>
      <c r="DJ48" s="202">
        <f>DB48-BI48</f>
        <v>-0.44299999997019768</v>
      </c>
      <c r="DK48" s="142">
        <f t="shared" si="99"/>
        <v>0.23400000017136335</v>
      </c>
      <c r="DL48" s="142">
        <f t="shared" si="100"/>
        <v>-0.62000000000000455</v>
      </c>
      <c r="DM48" s="140">
        <f t="shared" si="101"/>
        <v>152.1562374969518</v>
      </c>
      <c r="DN48" s="141">
        <f t="shared" si="102"/>
        <v>0.50100399205374913</v>
      </c>
      <c r="DO48" s="148">
        <v>0.04</v>
      </c>
      <c r="DP48" s="203">
        <f t="shared" si="103"/>
        <v>0.46175483138594392</v>
      </c>
      <c r="DQ48" s="204">
        <v>4</v>
      </c>
      <c r="DR48" s="145">
        <f t="shared" si="300"/>
        <v>-13.252403413636015</v>
      </c>
      <c r="DS48" s="202">
        <f>DB48-CJ48</f>
        <v>-0.22900000005029142</v>
      </c>
      <c r="DT48" s="202">
        <f t="shared" si="325"/>
        <v>0.25200000032782555</v>
      </c>
      <c r="DU48" s="202">
        <f t="shared" si="326"/>
        <v>-0.58199999999999363</v>
      </c>
      <c r="DV48" s="140">
        <f t="shared" si="327"/>
        <v>132.26237017265731</v>
      </c>
      <c r="DW48" s="141">
        <f t="shared" si="328"/>
        <v>0.34050697524170859</v>
      </c>
      <c r="DX48" s="148">
        <v>0.04</v>
      </c>
      <c r="DY48" s="203">
        <f t="shared" si="110"/>
        <v>0.54481116038673372</v>
      </c>
      <c r="DZ48" s="204"/>
      <c r="EA48" s="146">
        <f t="shared" si="329"/>
        <v>16.696862006323588</v>
      </c>
      <c r="EB48" s="205" t="s">
        <v>162</v>
      </c>
      <c r="EC48" s="1">
        <v>1732181.0719999999</v>
      </c>
      <c r="ED48" s="1">
        <v>6448637.2180000003</v>
      </c>
      <c r="EE48" s="1">
        <v>554.16300000000001</v>
      </c>
      <c r="EF48" s="97">
        <f t="shared" si="47"/>
        <v>-2.0100000000093132</v>
      </c>
      <c r="EG48" s="113">
        <f t="shared" si="48"/>
        <v>0.27900000009685755</v>
      </c>
      <c r="EH48" s="113">
        <f t="shared" si="49"/>
        <v>-1.2590000000000146</v>
      </c>
      <c r="EI48" s="140">
        <f t="shared" si="112"/>
        <v>172.09749832990985</v>
      </c>
      <c r="EJ48" s="142">
        <f t="shared" si="113"/>
        <v>2.0292710514102068</v>
      </c>
      <c r="EK48" s="97">
        <f t="shared" si="52"/>
        <v>-0.38100000005215406</v>
      </c>
      <c r="EL48" s="113">
        <f t="shared" si="53"/>
        <v>-2.5999999605119228E-2</v>
      </c>
      <c r="EM48" s="113">
        <f t="shared" si="54"/>
        <v>-0.28599999999994452</v>
      </c>
      <c r="EN48" s="140">
        <f t="shared" si="114"/>
        <v>183.90389564090802</v>
      </c>
      <c r="EO48" s="141">
        <f t="shared" si="115"/>
        <v>0.38188610870154416</v>
      </c>
      <c r="EP48" s="148">
        <v>0.04</v>
      </c>
      <c r="EQ48" s="99">
        <f t="shared" si="116"/>
        <v>0.41509359641472188</v>
      </c>
      <c r="ER48" s="124"/>
      <c r="ES48" s="101">
        <f t="shared" si="117"/>
        <v>-10.105196913948832</v>
      </c>
      <c r="ET48" s="89" t="s">
        <v>162</v>
      </c>
      <c r="EU48" s="119">
        <v>1732180.8859999999</v>
      </c>
      <c r="EV48" s="119">
        <v>6448637.2089999998</v>
      </c>
      <c r="EW48" s="208">
        <v>554.01700000000005</v>
      </c>
      <c r="EX48" s="107">
        <f t="shared" si="118"/>
        <v>-2.1959999999962747</v>
      </c>
      <c r="EY48" s="107">
        <f t="shared" si="119"/>
        <v>0.26999999955296516</v>
      </c>
      <c r="EZ48" s="107">
        <f t="shared" si="120"/>
        <v>-1.4049999999999727</v>
      </c>
      <c r="FA48" s="126">
        <f t="shared" si="330"/>
        <v>172.99061575485686</v>
      </c>
      <c r="FB48" s="127">
        <f t="shared" si="331"/>
        <v>2.2125361013421316</v>
      </c>
      <c r="FC48" s="107">
        <f t="shared" si="123"/>
        <v>-0.18599999998696148</v>
      </c>
      <c r="FD48" s="107">
        <f t="shared" si="124"/>
        <v>-9.0000005438923836E-3</v>
      </c>
      <c r="FE48" s="107">
        <f t="shared" si="125"/>
        <v>-0.14599999999995816</v>
      </c>
      <c r="FF48" s="126">
        <f t="shared" si="332"/>
        <v>182.77021596454435</v>
      </c>
      <c r="FG48" s="127">
        <f t="shared" si="333"/>
        <v>0.18621761464732528</v>
      </c>
      <c r="FH48" s="128">
        <v>0.04</v>
      </c>
      <c r="FI48" s="109">
        <f t="shared" si="128"/>
        <v>0.37772335628260706</v>
      </c>
      <c r="FJ48" s="129"/>
      <c r="FK48" s="101">
        <f t="shared" si="334"/>
        <v>-9.0028466964780733</v>
      </c>
      <c r="FL48" s="205" t="s">
        <v>162</v>
      </c>
      <c r="FM48" s="1">
        <v>1732180.5149999999</v>
      </c>
      <c r="FN48" s="1">
        <v>6448637.1869999999</v>
      </c>
      <c r="FO48" s="1">
        <v>553.83799999999997</v>
      </c>
      <c r="FP48" s="97">
        <f t="shared" si="58"/>
        <v>-2.5670000000391155</v>
      </c>
      <c r="FQ48" s="113">
        <f t="shared" si="59"/>
        <v>0.24799999967217445</v>
      </c>
      <c r="FR48" s="113">
        <f t="shared" si="60"/>
        <v>-1.58400000000006</v>
      </c>
      <c r="FS48" s="140">
        <f t="shared" si="295"/>
        <v>174.48173321043049</v>
      </c>
      <c r="FT48" s="142">
        <f t="shared" si="296"/>
        <v>2.5789519189077987</v>
      </c>
      <c r="FU48" s="97">
        <f t="shared" si="63"/>
        <v>-0.55700000002980232</v>
      </c>
      <c r="FV48" s="113">
        <f t="shared" si="63"/>
        <v>-3.1000000424683094E-2</v>
      </c>
      <c r="FW48" s="113">
        <f t="shared" si="63"/>
        <v>-0.32500000000004547</v>
      </c>
      <c r="FX48" s="140">
        <f t="shared" si="297"/>
        <v>183.18552726768138</v>
      </c>
      <c r="FY48" s="141">
        <f t="shared" si="298"/>
        <v>0.55786199015485016</v>
      </c>
      <c r="FZ48" s="148">
        <v>0.04</v>
      </c>
      <c r="GA48" s="99">
        <f t="shared" si="134"/>
        <v>0.47156550308947603</v>
      </c>
      <c r="GB48" s="124"/>
      <c r="GC48" s="101">
        <f t="shared" si="135"/>
        <v>13.604620057384075</v>
      </c>
      <c r="GD48" s="107">
        <f t="shared" si="136"/>
        <v>-0.37100000004284084</v>
      </c>
      <c r="GE48" s="107">
        <f t="shared" si="136"/>
        <v>-2.199999988079071E-2</v>
      </c>
      <c r="GF48" s="107">
        <f t="shared" si="136"/>
        <v>-0.17900000000008731</v>
      </c>
      <c r="GG48" s="126">
        <f t="shared" si="335"/>
        <v>183.39361933100469</v>
      </c>
      <c r="GH48" s="127">
        <f t="shared" si="336"/>
        <v>0.3716517187186717</v>
      </c>
      <c r="GI48" s="128">
        <v>0.04</v>
      </c>
      <c r="GJ48" s="109">
        <f t="shared" si="139"/>
        <v>0.53862567930242278</v>
      </c>
      <c r="GK48" s="129"/>
      <c r="GL48" s="101">
        <f t="shared" si="140"/>
        <v>42.597927912996461</v>
      </c>
      <c r="GM48" s="119"/>
    </row>
    <row r="49" spans="1:195" x14ac:dyDescent="0.35">
      <c r="A49" s="18" t="s">
        <v>182</v>
      </c>
      <c r="B49" s="150">
        <v>45932</v>
      </c>
      <c r="C49" s="90">
        <v>1729592.3160000001</v>
      </c>
      <c r="D49" s="90">
        <v>6446859.4000000004</v>
      </c>
      <c r="E49" s="90">
        <v>268.47800000000001</v>
      </c>
      <c r="F49" s="20" t="s">
        <v>216</v>
      </c>
      <c r="G49" s="121"/>
      <c r="H49" s="115"/>
      <c r="I49" s="119"/>
      <c r="J49" s="119"/>
      <c r="K49" s="119"/>
      <c r="L49" s="120"/>
      <c r="M49" s="119"/>
      <c r="N49" s="19"/>
      <c r="O49" s="129"/>
      <c r="P49" s="90"/>
      <c r="Q49" s="90"/>
      <c r="R49" s="90"/>
      <c r="S49" s="97"/>
      <c r="T49" s="113"/>
      <c r="U49" s="113"/>
      <c r="V49" s="140"/>
      <c r="W49" s="141"/>
      <c r="X49" s="142"/>
      <c r="Y49" s="142"/>
      <c r="Z49" s="142"/>
      <c r="AA49" s="140"/>
      <c r="AB49" s="141"/>
      <c r="AC49" s="143"/>
      <c r="AD49" s="132"/>
      <c r="AE49" s="123"/>
      <c r="AF49" s="145"/>
      <c r="AG49" s="97"/>
      <c r="AH49" s="113"/>
      <c r="AI49" s="113"/>
      <c r="AJ49" s="114"/>
      <c r="AK49" s="115"/>
      <c r="AL49" s="116"/>
      <c r="AM49" s="99"/>
      <c r="AN49" s="124"/>
      <c r="AO49" s="146"/>
      <c r="AP49" s="89"/>
      <c r="AQ49" s="1"/>
      <c r="AR49" s="1"/>
      <c r="AS49" s="3"/>
      <c r="AT49" s="107"/>
      <c r="AU49" s="107"/>
      <c r="AV49" s="107"/>
      <c r="AW49" s="126"/>
      <c r="AX49" s="127"/>
      <c r="AY49" s="107"/>
      <c r="AZ49" s="107"/>
      <c r="BA49" s="107"/>
      <c r="BB49" s="126"/>
      <c r="BC49" s="127"/>
      <c r="BD49" s="128"/>
      <c r="BE49" s="109"/>
      <c r="BF49" s="129"/>
      <c r="BG49" s="101"/>
      <c r="BH49" s="138" t="s">
        <v>182</v>
      </c>
      <c r="BI49" s="90">
        <v>1729592.3160000001</v>
      </c>
      <c r="BJ49" s="90">
        <v>6446859.4000000004</v>
      </c>
      <c r="BK49" s="90">
        <v>268.47800000000001</v>
      </c>
      <c r="BL49" s="131" t="s">
        <v>217</v>
      </c>
      <c r="BM49" s="113"/>
      <c r="BN49" s="113"/>
      <c r="BO49" s="114"/>
      <c r="BP49" s="113"/>
      <c r="BQ49" s="97"/>
      <c r="BR49" s="113"/>
      <c r="BS49" s="113"/>
      <c r="BT49" s="114"/>
      <c r="BU49" s="115"/>
      <c r="BV49" s="148"/>
      <c r="BW49" s="99"/>
      <c r="BX49" s="124"/>
      <c r="BY49" s="96"/>
      <c r="BZ49" s="97"/>
      <c r="CA49" s="97"/>
      <c r="CB49" s="97"/>
      <c r="CC49" s="114"/>
      <c r="CD49" s="115"/>
      <c r="CE49" s="116"/>
      <c r="CF49" s="99"/>
      <c r="CG49" s="124"/>
      <c r="CH49" s="101"/>
      <c r="CI49" s="89"/>
      <c r="CJ49" s="2"/>
      <c r="CK49" s="1"/>
      <c r="CL49" s="3"/>
      <c r="CM49" s="107"/>
      <c r="CN49" s="107"/>
      <c r="CO49" s="107"/>
      <c r="CP49" s="126"/>
      <c r="CQ49" s="127"/>
      <c r="CR49" s="107"/>
      <c r="CS49" s="107"/>
      <c r="CT49" s="107"/>
      <c r="CU49" s="126"/>
      <c r="CV49" s="127"/>
      <c r="CW49" s="128"/>
      <c r="CX49" s="109"/>
      <c r="CY49" s="129"/>
      <c r="CZ49" s="101"/>
      <c r="DA49" s="138" t="s">
        <v>182</v>
      </c>
      <c r="DB49" s="1">
        <v>1729591.916</v>
      </c>
      <c r="DC49" s="1">
        <v>6446859.1950000003</v>
      </c>
      <c r="DD49" s="1">
        <v>268.39999999999998</v>
      </c>
      <c r="DE49" s="97">
        <f t="shared" si="32"/>
        <v>-0.40000000013969839</v>
      </c>
      <c r="DF49" s="113">
        <f t="shared" si="33"/>
        <v>-0.20500000007450581</v>
      </c>
      <c r="DG49" s="113">
        <f t="shared" si="34"/>
        <v>-7.8000000000031378E-2</v>
      </c>
      <c r="DH49" s="114">
        <f t="shared" si="96"/>
        <v>207.13513962240702</v>
      </c>
      <c r="DI49" s="113">
        <f t="shared" si="97"/>
        <v>0.4494719125176857</v>
      </c>
      <c r="DJ49" s="97">
        <f>DB49-BI49</f>
        <v>-0.40000000013969839</v>
      </c>
      <c r="DK49" s="113">
        <f t="shared" si="99"/>
        <v>-0.20500000007450581</v>
      </c>
      <c r="DL49" s="113">
        <f t="shared" si="100"/>
        <v>-7.8000000000031378E-2</v>
      </c>
      <c r="DM49" s="114">
        <f t="shared" si="101"/>
        <v>207.13513962240702</v>
      </c>
      <c r="DN49" s="115">
        <f t="shared" si="102"/>
        <v>0.4494719125176857</v>
      </c>
      <c r="DO49" s="148">
        <v>0.04</v>
      </c>
      <c r="DP49" s="99">
        <f t="shared" si="103"/>
        <v>0.41425982720524029</v>
      </c>
      <c r="DQ49" s="124"/>
      <c r="DR49" s="96"/>
      <c r="DS49" s="97"/>
      <c r="DT49" s="97"/>
      <c r="DU49" s="97"/>
      <c r="DV49" s="114"/>
      <c r="DW49" s="115"/>
      <c r="DX49" s="116"/>
      <c r="DY49" s="99"/>
      <c r="DZ49" s="124"/>
      <c r="EA49" s="101"/>
      <c r="EB49" s="138" t="s">
        <v>182</v>
      </c>
      <c r="EC49" s="1">
        <v>1729591.5719999999</v>
      </c>
      <c r="ED49" s="1">
        <v>6446859.0010000002</v>
      </c>
      <c r="EE49" s="1">
        <v>268.34199999999998</v>
      </c>
      <c r="EF49" s="97">
        <f t="shared" si="47"/>
        <v>-0.74400000018067658</v>
      </c>
      <c r="EG49" s="113">
        <f t="shared" si="48"/>
        <v>-0.39900000020861626</v>
      </c>
      <c r="EH49" s="113">
        <f t="shared" si="49"/>
        <v>-0.1360000000000241</v>
      </c>
      <c r="EI49" s="114">
        <f t="shared" si="112"/>
        <v>208.20422867830968</v>
      </c>
      <c r="EJ49" s="113">
        <f t="shared" si="113"/>
        <v>0.84423752607623559</v>
      </c>
      <c r="EK49" s="97">
        <f t="shared" si="52"/>
        <v>-0.34400000004097819</v>
      </c>
      <c r="EL49" s="113">
        <f t="shared" si="53"/>
        <v>-0.19400000013411045</v>
      </c>
      <c r="EM49" s="113">
        <f t="shared" si="54"/>
        <v>-5.7999999999992724E-2</v>
      </c>
      <c r="EN49" s="114">
        <f t="shared" si="114"/>
        <v>209.42097646027597</v>
      </c>
      <c r="EO49" s="115">
        <f t="shared" si="115"/>
        <v>0.39493290579569063</v>
      </c>
      <c r="EP49" s="148">
        <v>0.04</v>
      </c>
      <c r="EQ49" s="99">
        <f t="shared" si="116"/>
        <v>0.42927489760401155</v>
      </c>
      <c r="ER49" s="124"/>
      <c r="ES49" s="101">
        <f t="shared" si="117"/>
        <v>3.6245538217086759</v>
      </c>
      <c r="ET49" s="89"/>
      <c r="EU49" s="119"/>
      <c r="EV49" s="119"/>
      <c r="EW49" s="208"/>
      <c r="EX49" s="107"/>
      <c r="EY49" s="107"/>
      <c r="EZ49" s="107"/>
      <c r="FA49" s="126"/>
      <c r="FB49" s="127"/>
      <c r="FC49" s="107"/>
      <c r="FD49" s="107"/>
      <c r="FE49" s="107"/>
      <c r="FF49" s="126"/>
      <c r="FG49" s="127"/>
      <c r="FH49" s="128"/>
      <c r="FI49" s="109"/>
      <c r="FJ49" s="129"/>
      <c r="FK49" s="101"/>
      <c r="FL49" s="138" t="s">
        <v>182</v>
      </c>
      <c r="FM49" s="1">
        <v>1729591.095</v>
      </c>
      <c r="FN49" s="1">
        <v>6446858.7630000003</v>
      </c>
      <c r="FO49" s="1">
        <v>268.18700000000001</v>
      </c>
      <c r="FP49" s="97">
        <f t="shared" si="58"/>
        <v>-1.2210000001359731</v>
      </c>
      <c r="FQ49" s="113">
        <f t="shared" si="59"/>
        <v>-0.63700000010430813</v>
      </c>
      <c r="FR49" s="113">
        <f t="shared" si="60"/>
        <v>-0.29099999999999682</v>
      </c>
      <c r="FS49" s="114">
        <f t="shared" si="295"/>
        <v>207.55120786704384</v>
      </c>
      <c r="FT49" s="113">
        <f t="shared" si="296"/>
        <v>1.3771746441410162</v>
      </c>
      <c r="FU49" s="97">
        <f t="shared" si="63"/>
        <v>-0.47699999995529652</v>
      </c>
      <c r="FV49" s="113">
        <f t="shared" si="63"/>
        <v>-0.23799999989569187</v>
      </c>
      <c r="FW49" s="113">
        <f t="shared" si="63"/>
        <v>-0.15499999999997272</v>
      </c>
      <c r="FX49" s="114">
        <f t="shared" si="297"/>
        <v>206.51698425134614</v>
      </c>
      <c r="FY49" s="115">
        <f t="shared" si="298"/>
        <v>0.5330787933389417</v>
      </c>
      <c r="FZ49" s="148">
        <v>0.04</v>
      </c>
      <c r="GA49" s="99">
        <f t="shared" si="134"/>
        <v>0.45061605523156523</v>
      </c>
      <c r="GB49" s="124"/>
      <c r="GC49" s="101">
        <f t="shared" si="135"/>
        <v>4.971443181669577</v>
      </c>
      <c r="GD49" s="107"/>
      <c r="GE49" s="107"/>
      <c r="GF49" s="107"/>
      <c r="GG49" s="126"/>
      <c r="GH49" s="127"/>
      <c r="GI49" s="128"/>
      <c r="GJ49" s="109"/>
      <c r="GK49" s="129"/>
      <c r="GL49" s="101"/>
      <c r="GM49" s="119"/>
    </row>
    <row r="50" spans="1:195" x14ac:dyDescent="0.35">
      <c r="A50" s="18" t="s">
        <v>22</v>
      </c>
      <c r="B50" s="118" t="s">
        <v>74</v>
      </c>
      <c r="C50" s="113">
        <v>1733013.615</v>
      </c>
      <c r="D50" s="113">
        <v>6451037.375</v>
      </c>
      <c r="E50" s="113">
        <v>872.66</v>
      </c>
      <c r="F50" s="97">
        <v>1733013.615</v>
      </c>
      <c r="G50" s="113">
        <v>6451037.375</v>
      </c>
      <c r="H50" s="115">
        <v>872.66</v>
      </c>
      <c r="I50" s="119"/>
      <c r="J50" s="119"/>
      <c r="K50" s="119"/>
      <c r="L50" s="120"/>
      <c r="M50" s="119"/>
      <c r="N50" s="19"/>
      <c r="O50" s="89" t="s">
        <v>22</v>
      </c>
      <c r="P50" s="90">
        <v>1733013.0330000001</v>
      </c>
      <c r="Q50" s="90">
        <v>6451036.3470000001</v>
      </c>
      <c r="R50" s="90">
        <v>872.28499999999997</v>
      </c>
      <c r="S50" s="97">
        <f t="shared" si="68"/>
        <v>-0.58199999993667006</v>
      </c>
      <c r="T50" s="113">
        <f t="shared" si="69"/>
        <v>-1.0279999999329448</v>
      </c>
      <c r="U50" s="113">
        <f t="shared" si="70"/>
        <v>-0.375</v>
      </c>
      <c r="V50" s="114">
        <f t="shared" ref="V50:V51" si="337">IF(DEGREES(ATAN2(S50,T50))&lt;0,(DEGREES(ATAN2(S50,T50)))+360,DEGREES(ATAN2(S50,T50)))</f>
        <v>240.48372307919271</v>
      </c>
      <c r="W50" s="115">
        <f t="shared" ref="W50:W51" si="338">SQRT(POWER(S50,2)+POWER(T50,2))</f>
        <v>1.1813162149858176</v>
      </c>
      <c r="X50" s="113"/>
      <c r="Y50" s="113"/>
      <c r="Z50" s="113"/>
      <c r="AA50" s="114"/>
      <c r="AB50" s="115"/>
      <c r="AC50" s="93"/>
      <c r="AD50" s="132"/>
      <c r="AE50" s="123"/>
      <c r="AF50" s="145"/>
      <c r="AG50" s="97"/>
      <c r="AH50" s="113"/>
      <c r="AI50" s="113"/>
      <c r="AJ50" s="114"/>
      <c r="AK50" s="115"/>
      <c r="AL50" s="116"/>
      <c r="AM50" s="99"/>
      <c r="AN50" s="124"/>
      <c r="AO50" s="101"/>
      <c r="AP50" s="89"/>
      <c r="AQ50" s="2"/>
      <c r="AR50" s="2"/>
      <c r="AS50" s="4"/>
      <c r="AT50" s="107"/>
      <c r="AU50" s="107"/>
      <c r="AV50" s="107"/>
      <c r="AW50" s="126"/>
      <c r="AX50" s="127"/>
      <c r="AY50" s="107"/>
      <c r="AZ50" s="107"/>
      <c r="BA50" s="107"/>
      <c r="BB50" s="126"/>
      <c r="BC50" s="127"/>
      <c r="BD50" s="128"/>
      <c r="BE50" s="109"/>
      <c r="BF50" s="129"/>
      <c r="BG50" s="101"/>
      <c r="BH50" s="112" t="s">
        <v>22</v>
      </c>
      <c r="BI50" s="90">
        <v>1733013.0260000001</v>
      </c>
      <c r="BJ50" s="90">
        <v>6451036.3200000003</v>
      </c>
      <c r="BK50" s="90">
        <v>872.23699999999997</v>
      </c>
      <c r="BL50" s="97">
        <f t="shared" si="18"/>
        <v>-0.58899999991990626</v>
      </c>
      <c r="BM50" s="113">
        <f t="shared" si="19"/>
        <v>-1.0549999997019768</v>
      </c>
      <c r="BN50" s="113">
        <f t="shared" si="20"/>
        <v>-0.42300000000000182</v>
      </c>
      <c r="BO50" s="114">
        <f t="shared" si="21"/>
        <v>240.82564605022469</v>
      </c>
      <c r="BP50" s="113">
        <f t="shared" si="22"/>
        <v>1.2082822514945837</v>
      </c>
      <c r="BQ50" s="97">
        <f t="shared" si="23"/>
        <v>-6.9999999832361937E-3</v>
      </c>
      <c r="BR50" s="113">
        <f t="shared" si="24"/>
        <v>-2.6999999769032001E-2</v>
      </c>
      <c r="BS50" s="113">
        <f t="shared" si="25"/>
        <v>-4.8000000000001819E-2</v>
      </c>
      <c r="BT50" s="114">
        <f t="shared" si="4"/>
        <v>255.46554483372586</v>
      </c>
      <c r="BU50" s="115">
        <f t="shared" si="5"/>
        <v>2.7892651134179318E-2</v>
      </c>
      <c r="BV50" s="116">
        <v>0.04</v>
      </c>
      <c r="BW50" s="99"/>
      <c r="BX50" s="124" t="s">
        <v>54</v>
      </c>
      <c r="BY50" s="96"/>
      <c r="BZ50" s="97"/>
      <c r="CA50" s="97"/>
      <c r="CB50" s="97"/>
      <c r="CC50" s="114"/>
      <c r="CD50" s="115"/>
      <c r="CE50" s="116"/>
      <c r="CF50" s="99"/>
      <c r="CG50" s="124"/>
      <c r="CH50" s="101"/>
      <c r="CI50" s="89"/>
      <c r="CJ50" s="2"/>
      <c r="CK50" s="1"/>
      <c r="CL50" s="3"/>
      <c r="CM50" s="107"/>
      <c r="CN50" s="107"/>
      <c r="CO50" s="107"/>
      <c r="CP50" s="126"/>
      <c r="CQ50" s="127"/>
      <c r="CR50" s="107"/>
      <c r="CS50" s="107"/>
      <c r="CT50" s="107"/>
      <c r="CU50" s="126"/>
      <c r="CV50" s="127"/>
      <c r="CW50" s="128"/>
      <c r="CX50" s="109"/>
      <c r="CY50" s="129"/>
      <c r="CZ50" s="101"/>
      <c r="DA50" s="112" t="s">
        <v>22</v>
      </c>
      <c r="DB50" s="1">
        <v>1733013.0290000001</v>
      </c>
      <c r="DC50" s="1">
        <v>6451036.3119999999</v>
      </c>
      <c r="DD50" s="1">
        <v>872.279</v>
      </c>
      <c r="DE50" s="97">
        <f t="shared" si="32"/>
        <v>-0.58599999989382923</v>
      </c>
      <c r="DF50" s="113">
        <f t="shared" si="33"/>
        <v>-1.0630000000819564</v>
      </c>
      <c r="DG50" s="113">
        <f t="shared" si="34"/>
        <v>-0.38099999999997181</v>
      </c>
      <c r="DH50" s="114">
        <f t="shared" ref="DH50:DH113" si="339">IF(DEGREES(ATAN2(DE50,DF50))&lt;0,(DEGREES(ATAN2(DE50,DF50)))+360,DEGREES(ATAN2(DE50,DF50)))</f>
        <v>241.13337050362355</v>
      </c>
      <c r="DI50" s="113">
        <f t="shared" ref="DI50:DI69" si="340">SQRT(POWER(DE50,2)+POWER(DF50,2))</f>
        <v>1.2138224746847486</v>
      </c>
      <c r="DJ50" s="97">
        <f t="shared" ref="DJ50:DJ90" si="341">DB50-BI50</f>
        <v>3.0000000260770321E-3</v>
      </c>
      <c r="DK50" s="113">
        <f t="shared" ref="DK50:DK90" si="342">DC50-BJ50</f>
        <v>-8.0000003799796104E-3</v>
      </c>
      <c r="DL50" s="113">
        <f t="shared" ref="DL50:DL90" si="343">DD50-BK50</f>
        <v>4.2000000000030013E-2</v>
      </c>
      <c r="DM50" s="114">
        <f t="shared" ref="DM50:DM90" si="344">IF(DEGREES(ATAN2(DJ50,DK50))&lt;0,(DEGREES(ATAN2(DJ50,DK50)))+360,DEGREES(ATAN2(DJ50,DK50)))</f>
        <v>290.55604448861288</v>
      </c>
      <c r="DN50" s="115">
        <f t="shared" ref="DN50:DN90" si="345">SQRT(POWER(DJ50,2)+POWER(DK50,2))</f>
        <v>8.5440041102597848E-3</v>
      </c>
      <c r="DO50" s="116">
        <v>0.04</v>
      </c>
      <c r="DP50" s="99"/>
      <c r="DQ50" s="124" t="s">
        <v>54</v>
      </c>
      <c r="DR50" s="96"/>
      <c r="DS50" s="97"/>
      <c r="DT50" s="97"/>
      <c r="DU50" s="97"/>
      <c r="DV50" s="114"/>
      <c r="DW50" s="115"/>
      <c r="DX50" s="116"/>
      <c r="DY50" s="99"/>
      <c r="DZ50" s="124"/>
      <c r="EA50" s="101"/>
      <c r="EB50" s="112" t="s">
        <v>22</v>
      </c>
      <c r="EC50" s="1">
        <v>1733013.027</v>
      </c>
      <c r="ED50" s="1">
        <v>6451036.3059999999</v>
      </c>
      <c r="EE50" s="1">
        <v>872.26099999999997</v>
      </c>
      <c r="EF50" s="97">
        <f t="shared" si="47"/>
        <v>-0.58799999998882413</v>
      </c>
      <c r="EG50" s="113">
        <f t="shared" si="48"/>
        <v>-1.0690000001341105</v>
      </c>
      <c r="EH50" s="113">
        <f t="shared" si="49"/>
        <v>-0.39900000000000091</v>
      </c>
      <c r="EI50" s="114">
        <f t="shared" si="112"/>
        <v>241.18714881368618</v>
      </c>
      <c r="EJ50" s="113">
        <f t="shared" si="113"/>
        <v>1.2200430321400904</v>
      </c>
      <c r="EK50" s="97">
        <f t="shared" si="52"/>
        <v>-2.0000000949949026E-3</v>
      </c>
      <c r="EL50" s="113">
        <f t="shared" si="53"/>
        <v>-6.0000000521540642E-3</v>
      </c>
      <c r="EM50" s="113">
        <f t="shared" si="54"/>
        <v>-1.8000000000029104E-2</v>
      </c>
      <c r="EN50" s="114">
        <f t="shared" si="114"/>
        <v>251.56505051006735</v>
      </c>
      <c r="EO50" s="115">
        <f t="shared" si="115"/>
        <v>6.3245553998544741E-3</v>
      </c>
      <c r="EP50" s="116">
        <v>0.04</v>
      </c>
      <c r="EQ50" s="99"/>
      <c r="ER50" s="124" t="s">
        <v>54</v>
      </c>
      <c r="ES50" s="101"/>
      <c r="ET50" s="89"/>
      <c r="EU50" s="119"/>
      <c r="EV50" s="119"/>
      <c r="EW50" s="208"/>
      <c r="EX50" s="107"/>
      <c r="EY50" s="107"/>
      <c r="EZ50" s="107"/>
      <c r="FA50" s="126"/>
      <c r="FB50" s="127"/>
      <c r="FC50" s="107"/>
      <c r="FD50" s="107"/>
      <c r="FE50" s="107"/>
      <c r="FF50" s="126"/>
      <c r="FG50" s="127"/>
      <c r="FH50" s="128"/>
      <c r="FI50" s="109"/>
      <c r="FJ50" s="129"/>
      <c r="FK50" s="101"/>
      <c r="FL50" s="112" t="s">
        <v>22</v>
      </c>
      <c r="FM50" s="1">
        <v>1733013.0549999999</v>
      </c>
      <c r="FN50" s="1">
        <v>6451036.2999999998</v>
      </c>
      <c r="FO50" s="1">
        <v>872.26900000000001</v>
      </c>
      <c r="FP50" s="97">
        <f t="shared" si="58"/>
        <v>-0.56000000005587935</v>
      </c>
      <c r="FQ50" s="113">
        <f t="shared" si="59"/>
        <v>-1.0750000001862645</v>
      </c>
      <c r="FR50" s="113">
        <f t="shared" si="60"/>
        <v>-0.39099999999996271</v>
      </c>
      <c r="FS50" s="114">
        <f t="shared" si="295"/>
        <v>242.48363032151684</v>
      </c>
      <c r="FT50" s="113">
        <f t="shared" si="296"/>
        <v>1.2121159187400574</v>
      </c>
      <c r="FU50" s="97">
        <f t="shared" si="63"/>
        <v>2.7999999932944775E-2</v>
      </c>
      <c r="FV50" s="113">
        <f t="shared" si="63"/>
        <v>-6.0000000521540642E-3</v>
      </c>
      <c r="FW50" s="113">
        <f t="shared" si="63"/>
        <v>8.0000000000381988E-3</v>
      </c>
      <c r="FX50" s="114">
        <f t="shared" si="297"/>
        <v>347.90524279283949</v>
      </c>
      <c r="FY50" s="115">
        <f t="shared" si="298"/>
        <v>2.8635642071913738E-2</v>
      </c>
      <c r="FZ50" s="116">
        <v>0.04</v>
      </c>
      <c r="GA50" s="99"/>
      <c r="GB50" s="124" t="s">
        <v>54</v>
      </c>
      <c r="GC50" s="101"/>
      <c r="GD50" s="107"/>
      <c r="GE50" s="107"/>
      <c r="GF50" s="107"/>
      <c r="GG50" s="126"/>
      <c r="GH50" s="127"/>
      <c r="GI50" s="128"/>
      <c r="GJ50" s="109"/>
      <c r="GK50" s="129"/>
      <c r="GL50" s="101"/>
      <c r="GM50" s="119"/>
    </row>
    <row r="51" spans="1:195" x14ac:dyDescent="0.35">
      <c r="A51" s="18" t="s">
        <v>23</v>
      </c>
      <c r="B51" s="118" t="s">
        <v>74</v>
      </c>
      <c r="C51" s="113">
        <v>1733062.034</v>
      </c>
      <c r="D51" s="113">
        <v>6452361.8609999996</v>
      </c>
      <c r="E51" s="113">
        <v>976.25</v>
      </c>
      <c r="F51" s="97">
        <v>1733062.034</v>
      </c>
      <c r="G51" s="113">
        <v>6452361.8609999996</v>
      </c>
      <c r="H51" s="115">
        <v>976.25</v>
      </c>
      <c r="I51" s="119"/>
      <c r="J51" s="119"/>
      <c r="K51" s="119"/>
      <c r="L51" s="120"/>
      <c r="M51" s="119"/>
      <c r="N51" s="19"/>
      <c r="O51" s="89" t="s">
        <v>23</v>
      </c>
      <c r="P51" s="90">
        <v>1733061.2930000001</v>
      </c>
      <c r="Q51" s="90">
        <v>6452360.7549999999</v>
      </c>
      <c r="R51" s="90">
        <v>975.90599999999995</v>
      </c>
      <c r="S51" s="97">
        <f t="shared" ref="S51:S81" si="346">P51-C51</f>
        <v>-0.7409999999217689</v>
      </c>
      <c r="T51" s="113">
        <f t="shared" ref="T51:T81" si="347">Q51-D51</f>
        <v>-1.105999999679625</v>
      </c>
      <c r="U51" s="113">
        <f t="shared" ref="U51:U81" si="348">R51-E51</f>
        <v>-0.34400000000005093</v>
      </c>
      <c r="V51" s="114">
        <f t="shared" si="337"/>
        <v>236.17862987094713</v>
      </c>
      <c r="W51" s="115">
        <f t="shared" si="338"/>
        <v>1.331283966393118</v>
      </c>
      <c r="X51" s="113"/>
      <c r="Y51" s="113"/>
      <c r="Z51" s="113"/>
      <c r="AA51" s="114"/>
      <c r="AB51" s="115"/>
      <c r="AC51" s="93"/>
      <c r="AD51" s="132"/>
      <c r="AE51" s="123"/>
      <c r="AF51" s="145"/>
      <c r="AG51" s="97"/>
      <c r="AH51" s="113"/>
      <c r="AI51" s="113"/>
      <c r="AJ51" s="114"/>
      <c r="AK51" s="115"/>
      <c r="AL51" s="116"/>
      <c r="AM51" s="99"/>
      <c r="AN51" s="124"/>
      <c r="AO51" s="101"/>
      <c r="AP51" s="89"/>
      <c r="AQ51" s="2"/>
      <c r="AR51" s="2"/>
      <c r="AS51" s="4"/>
      <c r="AT51" s="107"/>
      <c r="AU51" s="107"/>
      <c r="AV51" s="107"/>
      <c r="AW51" s="126"/>
      <c r="AX51" s="127"/>
      <c r="AY51" s="107"/>
      <c r="AZ51" s="107"/>
      <c r="BA51" s="107"/>
      <c r="BB51" s="126"/>
      <c r="BC51" s="127"/>
      <c r="BD51" s="128"/>
      <c r="BE51" s="109"/>
      <c r="BF51" s="129"/>
      <c r="BG51" s="101"/>
      <c r="BH51" s="112" t="s">
        <v>23</v>
      </c>
      <c r="BI51" s="90">
        <v>1733061.2849999999</v>
      </c>
      <c r="BJ51" s="90">
        <v>6452360.733</v>
      </c>
      <c r="BK51" s="90">
        <v>975.89499999999998</v>
      </c>
      <c r="BL51" s="97">
        <f t="shared" si="18"/>
        <v>-0.74900000006891787</v>
      </c>
      <c r="BM51" s="113">
        <f t="shared" si="19"/>
        <v>-1.1279999995604157</v>
      </c>
      <c r="BN51" s="113">
        <f t="shared" si="20"/>
        <v>-0.35500000000001819</v>
      </c>
      <c r="BO51" s="114">
        <f t="shared" si="21"/>
        <v>236.41555749846981</v>
      </c>
      <c r="BP51" s="113">
        <f t="shared" si="22"/>
        <v>1.3540254794912601</v>
      </c>
      <c r="BQ51" s="97">
        <f t="shared" si="23"/>
        <v>-8.0000001471489668E-3</v>
      </c>
      <c r="BR51" s="113">
        <f t="shared" si="24"/>
        <v>-2.199999988079071E-2</v>
      </c>
      <c r="BS51" s="113">
        <f t="shared" si="25"/>
        <v>-1.0999999999967258E-2</v>
      </c>
      <c r="BT51" s="114">
        <f t="shared" si="4"/>
        <v>250.01689303991782</v>
      </c>
      <c r="BU51" s="115">
        <f t="shared" si="5"/>
        <v>2.3409399759694281E-2</v>
      </c>
      <c r="BV51" s="116">
        <v>0.04</v>
      </c>
      <c r="BW51" s="99"/>
      <c r="BX51" s="124" t="s">
        <v>54</v>
      </c>
      <c r="BY51" s="96"/>
      <c r="BZ51" s="97"/>
      <c r="CA51" s="97"/>
      <c r="CB51" s="97"/>
      <c r="CC51" s="114"/>
      <c r="CD51" s="115"/>
      <c r="CE51" s="116"/>
      <c r="CF51" s="99"/>
      <c r="CG51" s="124"/>
      <c r="CH51" s="101"/>
      <c r="CI51" s="89"/>
      <c r="CJ51" s="2"/>
      <c r="CK51" s="1"/>
      <c r="CL51" s="3"/>
      <c r="CM51" s="107"/>
      <c r="CN51" s="107"/>
      <c r="CO51" s="107"/>
      <c r="CP51" s="126"/>
      <c r="CQ51" s="127"/>
      <c r="CR51" s="107"/>
      <c r="CS51" s="107"/>
      <c r="CT51" s="107"/>
      <c r="CU51" s="126"/>
      <c r="CV51" s="127"/>
      <c r="CW51" s="128"/>
      <c r="CX51" s="109"/>
      <c r="CY51" s="129"/>
      <c r="CZ51" s="101"/>
      <c r="DA51" s="112" t="s">
        <v>23</v>
      </c>
      <c r="DB51" s="1">
        <v>1733061.2879999999</v>
      </c>
      <c r="DC51" s="1">
        <v>6452360.7180000003</v>
      </c>
      <c r="DD51" s="1">
        <v>975.91</v>
      </c>
      <c r="DE51" s="97">
        <f t="shared" si="32"/>
        <v>-0.74600000004284084</v>
      </c>
      <c r="DF51" s="113">
        <f t="shared" si="33"/>
        <v>-1.1429999992251396</v>
      </c>
      <c r="DG51" s="113">
        <f t="shared" si="34"/>
        <v>-0.34000000000003183</v>
      </c>
      <c r="DH51" s="114">
        <f t="shared" si="339"/>
        <v>236.86878435499023</v>
      </c>
      <c r="DI51" s="113">
        <f t="shared" si="340"/>
        <v>1.3649047579566083</v>
      </c>
      <c r="DJ51" s="97">
        <f t="shared" si="341"/>
        <v>3.0000000260770321E-3</v>
      </c>
      <c r="DK51" s="113">
        <f t="shared" si="342"/>
        <v>-1.4999999664723873E-2</v>
      </c>
      <c r="DL51" s="113">
        <f t="shared" si="343"/>
        <v>1.4999999999986358E-2</v>
      </c>
      <c r="DM51" s="114">
        <f t="shared" si="344"/>
        <v>281.30993281607698</v>
      </c>
      <c r="DN51" s="115">
        <f t="shared" si="345"/>
        <v>1.529705821712719E-2</v>
      </c>
      <c r="DO51" s="116">
        <v>0.04</v>
      </c>
      <c r="DP51" s="99"/>
      <c r="DQ51" s="124" t="s">
        <v>54</v>
      </c>
      <c r="DR51" s="96"/>
      <c r="DS51" s="97"/>
      <c r="DT51" s="97"/>
      <c r="DU51" s="97"/>
      <c r="DV51" s="114"/>
      <c r="DW51" s="115"/>
      <c r="DX51" s="116"/>
      <c r="DY51" s="99"/>
      <c r="DZ51" s="124"/>
      <c r="EA51" s="101"/>
      <c r="EB51" s="112" t="s">
        <v>23</v>
      </c>
      <c r="EC51" s="1">
        <v>1733061.2590000001</v>
      </c>
      <c r="ED51" s="1">
        <v>6452360.7170000002</v>
      </c>
      <c r="EE51" s="1">
        <v>975.90899999999999</v>
      </c>
      <c r="EF51" s="97">
        <f t="shared" si="47"/>
        <v>-0.77499999990686774</v>
      </c>
      <c r="EG51" s="113">
        <f t="shared" si="48"/>
        <v>-1.1439999993890524</v>
      </c>
      <c r="EH51" s="113">
        <f t="shared" si="49"/>
        <v>-0.34100000000000819</v>
      </c>
      <c r="EI51" s="114">
        <f t="shared" si="112"/>
        <v>235.88441964343684</v>
      </c>
      <c r="EJ51" s="113">
        <f t="shared" si="113"/>
        <v>1.3817962941250772</v>
      </c>
      <c r="EK51" s="97">
        <f t="shared" si="52"/>
        <v>-2.8999999864026904E-2</v>
      </c>
      <c r="EL51" s="113">
        <f t="shared" si="53"/>
        <v>-1.0000001639127731E-3</v>
      </c>
      <c r="EM51" s="113">
        <f t="shared" si="54"/>
        <v>-9.9999999997635314E-4</v>
      </c>
      <c r="EN51" s="114">
        <f t="shared" si="114"/>
        <v>181.97493434359515</v>
      </c>
      <c r="EO51" s="115">
        <f t="shared" si="115"/>
        <v>2.9017236126850296E-2</v>
      </c>
      <c r="EP51" s="116">
        <v>0.04</v>
      </c>
      <c r="EQ51" s="99"/>
      <c r="ER51" s="124" t="s">
        <v>54</v>
      </c>
      <c r="ES51" s="101"/>
      <c r="ET51" s="89"/>
      <c r="EU51" s="119"/>
      <c r="EV51" s="119"/>
      <c r="EW51" s="208"/>
      <c r="EX51" s="107"/>
      <c r="EY51" s="107"/>
      <c r="EZ51" s="107"/>
      <c r="FA51" s="126"/>
      <c r="FB51" s="127"/>
      <c r="FC51" s="107"/>
      <c r="FD51" s="107"/>
      <c r="FE51" s="107"/>
      <c r="FF51" s="126"/>
      <c r="FG51" s="127"/>
      <c r="FH51" s="128"/>
      <c r="FI51" s="109"/>
      <c r="FJ51" s="129"/>
      <c r="FK51" s="101"/>
      <c r="FL51" s="112" t="s">
        <v>23</v>
      </c>
      <c r="FM51" s="1">
        <v>1733061.3</v>
      </c>
      <c r="FN51" s="1">
        <v>6452360.7079999996</v>
      </c>
      <c r="FO51" s="1">
        <v>975.91399999999999</v>
      </c>
      <c r="FP51" s="97">
        <f t="shared" si="58"/>
        <v>-0.73399999993853271</v>
      </c>
      <c r="FQ51" s="113">
        <f t="shared" si="59"/>
        <v>-1.1529999999329448</v>
      </c>
      <c r="FR51" s="113">
        <f t="shared" si="60"/>
        <v>-0.33600000000001273</v>
      </c>
      <c r="FS51" s="114">
        <f t="shared" si="295"/>
        <v>237.51916249703766</v>
      </c>
      <c r="FT51" s="113">
        <f t="shared" si="296"/>
        <v>1.3668083259020398</v>
      </c>
      <c r="FU51" s="97">
        <f t="shared" si="63"/>
        <v>4.0999999968335032E-2</v>
      </c>
      <c r="FV51" s="113">
        <f t="shared" si="63"/>
        <v>-9.0000005438923836E-3</v>
      </c>
      <c r="FW51" s="113">
        <f t="shared" si="63"/>
        <v>4.9999999999954525E-3</v>
      </c>
      <c r="FX51" s="114">
        <f t="shared" si="297"/>
        <v>347.61924233679969</v>
      </c>
      <c r="FY51" s="115">
        <f t="shared" si="298"/>
        <v>4.1976183809316635E-2</v>
      </c>
      <c r="FZ51" s="116">
        <v>0.04</v>
      </c>
      <c r="GA51" s="99"/>
      <c r="GB51" s="124" t="s">
        <v>54</v>
      </c>
      <c r="GC51" s="101"/>
      <c r="GD51" s="107"/>
      <c r="GE51" s="107"/>
      <c r="GF51" s="107"/>
      <c r="GG51" s="126"/>
      <c r="GH51" s="127"/>
      <c r="GI51" s="128"/>
      <c r="GJ51" s="109"/>
      <c r="GK51" s="129"/>
      <c r="GL51" s="101"/>
      <c r="GM51" s="119"/>
    </row>
    <row r="52" spans="1:195" x14ac:dyDescent="0.35">
      <c r="A52" s="18" t="s">
        <v>69</v>
      </c>
      <c r="B52" s="44">
        <v>41166</v>
      </c>
      <c r="C52" s="113">
        <v>1732780.2749999999</v>
      </c>
      <c r="D52" s="113">
        <v>6450224.193</v>
      </c>
      <c r="E52" s="133">
        <v>780.72400000000005</v>
      </c>
      <c r="F52" s="20" t="s">
        <v>193</v>
      </c>
      <c r="G52" s="113"/>
      <c r="H52" s="115"/>
      <c r="I52" s="119"/>
      <c r="J52" s="119"/>
      <c r="K52" s="119"/>
      <c r="L52" s="120"/>
      <c r="M52" s="119"/>
      <c r="N52" s="19"/>
      <c r="O52" s="89" t="s">
        <v>69</v>
      </c>
      <c r="P52" s="90">
        <v>1732779.4</v>
      </c>
      <c r="Q52" s="90">
        <v>6450222.7750000004</v>
      </c>
      <c r="R52" s="90">
        <v>780.30899999999997</v>
      </c>
      <c r="S52" s="97">
        <f t="shared" si="346"/>
        <v>-0.875</v>
      </c>
      <c r="T52" s="113">
        <f t="shared" si="347"/>
        <v>-1.4179999995976686</v>
      </c>
      <c r="U52" s="113">
        <f t="shared" si="348"/>
        <v>-0.41500000000007731</v>
      </c>
      <c r="V52" s="114">
        <f t="shared" ref="V52:V53" si="349">IF(DEGREES(ATAN2(S52,T52))&lt;0,(DEGREES(ATAN2(S52,T52)))+360,DEGREES(ATAN2(S52,T52)))</f>
        <v>238.3226633403618</v>
      </c>
      <c r="W52" s="115">
        <f t="shared" ref="W52:W53" si="350">SQRT(POWER(S52,2)+POWER(T52,2))</f>
        <v>1.6662379778588017</v>
      </c>
      <c r="X52" s="113"/>
      <c r="Y52" s="113"/>
      <c r="Z52" s="113"/>
      <c r="AA52" s="114"/>
      <c r="AB52" s="115"/>
      <c r="AC52" s="93"/>
      <c r="AD52" s="132"/>
      <c r="AE52" s="123"/>
      <c r="AF52" s="145"/>
      <c r="AG52" s="97"/>
      <c r="AH52" s="113"/>
      <c r="AI52" s="113"/>
      <c r="AJ52" s="114"/>
      <c r="AK52" s="115"/>
      <c r="AL52" s="116"/>
      <c r="AM52" s="99"/>
      <c r="AN52" s="124"/>
      <c r="AO52" s="101"/>
      <c r="AP52" s="89"/>
      <c r="AQ52" s="2"/>
      <c r="AR52" s="2"/>
      <c r="AS52" s="4"/>
      <c r="AT52" s="107"/>
      <c r="AU52" s="107"/>
      <c r="AV52" s="107"/>
      <c r="AW52" s="126"/>
      <c r="AX52" s="127"/>
      <c r="AY52" s="107"/>
      <c r="AZ52" s="107"/>
      <c r="BA52" s="107"/>
      <c r="BB52" s="126"/>
      <c r="BC52" s="127"/>
      <c r="BD52" s="128"/>
      <c r="BE52" s="109"/>
      <c r="BF52" s="129"/>
      <c r="BG52" s="101"/>
      <c r="BH52" s="112" t="s">
        <v>69</v>
      </c>
      <c r="BI52" s="90">
        <v>1732779.4010000001</v>
      </c>
      <c r="BJ52" s="90">
        <v>6450222.7089999998</v>
      </c>
      <c r="BK52" s="90">
        <v>780.28300000000002</v>
      </c>
      <c r="BL52" s="97">
        <f t="shared" si="18"/>
        <v>-0.87399999983608723</v>
      </c>
      <c r="BM52" s="113">
        <f t="shared" si="19"/>
        <v>-1.4840000001713634</v>
      </c>
      <c r="BN52" s="113">
        <f t="shared" si="20"/>
        <v>-0.44100000000003092</v>
      </c>
      <c r="BO52" s="114">
        <f t="shared" si="21"/>
        <v>239.50409345557478</v>
      </c>
      <c r="BP52" s="113">
        <f t="shared" si="22"/>
        <v>1.7222462077827567</v>
      </c>
      <c r="BQ52" s="97">
        <f t="shared" si="23"/>
        <v>1.0000001639127731E-3</v>
      </c>
      <c r="BR52" s="113">
        <f t="shared" si="24"/>
        <v>-6.6000000573694706E-2</v>
      </c>
      <c r="BS52" s="113">
        <f t="shared" si="25"/>
        <v>-2.5999999999953616E-2</v>
      </c>
      <c r="BT52" s="114">
        <f t="shared" si="4"/>
        <v>270.86805158446424</v>
      </c>
      <c r="BU52" s="115">
        <f t="shared" si="5"/>
        <v>6.6007575898949108E-2</v>
      </c>
      <c r="BV52" s="116">
        <v>0.04</v>
      </c>
      <c r="BW52" s="99"/>
      <c r="BX52" s="124"/>
      <c r="BY52" s="96"/>
      <c r="BZ52" s="97"/>
      <c r="CA52" s="97"/>
      <c r="CB52" s="97"/>
      <c r="CC52" s="114"/>
      <c r="CD52" s="115"/>
      <c r="CE52" s="116"/>
      <c r="CF52" s="99"/>
      <c r="CG52" s="124"/>
      <c r="CH52" s="101"/>
      <c r="CI52" s="89"/>
      <c r="CJ52" s="2"/>
      <c r="CK52" s="1"/>
      <c r="CL52" s="3"/>
      <c r="CM52" s="107"/>
      <c r="CN52" s="107"/>
      <c r="CO52" s="107"/>
      <c r="CP52" s="126"/>
      <c r="CQ52" s="127"/>
      <c r="CR52" s="107"/>
      <c r="CS52" s="107"/>
      <c r="CT52" s="107"/>
      <c r="CU52" s="126"/>
      <c r="CV52" s="127"/>
      <c r="CW52" s="128"/>
      <c r="CX52" s="109"/>
      <c r="CY52" s="129"/>
      <c r="CZ52" s="101"/>
      <c r="DA52" s="112" t="s">
        <v>69</v>
      </c>
      <c r="DB52" s="1">
        <v>1732779.3970000001</v>
      </c>
      <c r="DC52" s="1">
        <v>6450222.7209999999</v>
      </c>
      <c r="DD52" s="1">
        <v>780.33299999999997</v>
      </c>
      <c r="DE52" s="97">
        <f t="shared" si="32"/>
        <v>-0.87799999979324639</v>
      </c>
      <c r="DF52" s="113">
        <f t="shared" si="33"/>
        <v>-1.4720000000670552</v>
      </c>
      <c r="DG52" s="113">
        <f t="shared" si="34"/>
        <v>-0.3910000000000764</v>
      </c>
      <c r="DH52" s="114">
        <f t="shared" si="339"/>
        <v>239.18530160054127</v>
      </c>
      <c r="DI52" s="113">
        <f t="shared" si="340"/>
        <v>1.7139626599883533</v>
      </c>
      <c r="DJ52" s="97">
        <f t="shared" si="341"/>
        <v>-3.9999999571591616E-3</v>
      </c>
      <c r="DK52" s="113">
        <f t="shared" si="342"/>
        <v>1.2000000104308128E-2</v>
      </c>
      <c r="DL52" s="113">
        <f t="shared" si="343"/>
        <v>4.9999999999954525E-2</v>
      </c>
      <c r="DM52" s="114">
        <f t="shared" si="344"/>
        <v>108.43494848941668</v>
      </c>
      <c r="DN52" s="115">
        <f t="shared" si="345"/>
        <v>1.2649110726081434E-2</v>
      </c>
      <c r="DO52" s="116">
        <v>0.04</v>
      </c>
      <c r="DP52" s="99"/>
      <c r="DQ52" s="124" t="s">
        <v>54</v>
      </c>
      <c r="DR52" s="96"/>
      <c r="DS52" s="97"/>
      <c r="DT52" s="97"/>
      <c r="DU52" s="97"/>
      <c r="DV52" s="114"/>
      <c r="DW52" s="115"/>
      <c r="DX52" s="116"/>
      <c r="DY52" s="99"/>
      <c r="DZ52" s="124"/>
      <c r="EA52" s="101"/>
      <c r="EB52" s="112" t="s">
        <v>69</v>
      </c>
      <c r="EC52" s="1">
        <v>1732779.3870000001</v>
      </c>
      <c r="ED52" s="1">
        <v>6450222.7259999998</v>
      </c>
      <c r="EE52" s="1">
        <v>780.27800000000002</v>
      </c>
      <c r="EF52" s="97">
        <f t="shared" si="47"/>
        <v>-0.88799999980255961</v>
      </c>
      <c r="EG52" s="113">
        <f t="shared" si="48"/>
        <v>-1.4670000001788139</v>
      </c>
      <c r="EH52" s="113">
        <f t="shared" si="49"/>
        <v>-0.44600000000002638</v>
      </c>
      <c r="EI52" s="114">
        <f t="shared" si="112"/>
        <v>238.81276872221304</v>
      </c>
      <c r="EJ52" s="113">
        <f t="shared" si="113"/>
        <v>1.7148273966128444</v>
      </c>
      <c r="EK52" s="97">
        <f t="shared" si="52"/>
        <v>-1.0000000009313226E-2</v>
      </c>
      <c r="EL52" s="113">
        <f t="shared" si="53"/>
        <v>4.999999888241291E-3</v>
      </c>
      <c r="EM52" s="113">
        <f t="shared" si="54"/>
        <v>-5.4999999999949978E-2</v>
      </c>
      <c r="EN52" s="114">
        <f t="shared" si="114"/>
        <v>153.43494935653052</v>
      </c>
      <c r="EO52" s="115">
        <f t="shared" si="115"/>
        <v>1.1180339845848937E-2</v>
      </c>
      <c r="EP52" s="116">
        <v>0.04</v>
      </c>
      <c r="EQ52" s="99"/>
      <c r="ER52" s="124" t="s">
        <v>54</v>
      </c>
      <c r="ES52" s="101"/>
      <c r="ET52" s="89"/>
      <c r="EU52" s="119"/>
      <c r="EV52" s="119"/>
      <c r="EW52" s="208"/>
      <c r="EX52" s="107"/>
      <c r="EY52" s="107"/>
      <c r="EZ52" s="107"/>
      <c r="FA52" s="126"/>
      <c r="FB52" s="127"/>
      <c r="FC52" s="107"/>
      <c r="FD52" s="107"/>
      <c r="FE52" s="107"/>
      <c r="FF52" s="126"/>
      <c r="FG52" s="127"/>
      <c r="FH52" s="128"/>
      <c r="FI52" s="109"/>
      <c r="FJ52" s="129"/>
      <c r="FK52" s="101"/>
      <c r="FL52" s="112" t="s">
        <v>69</v>
      </c>
      <c r="FM52" s="1">
        <v>1732779.4080000001</v>
      </c>
      <c r="FN52" s="1">
        <v>6450222.7079999996</v>
      </c>
      <c r="FO52" s="1">
        <v>780.29100000000005</v>
      </c>
      <c r="FP52" s="97">
        <f t="shared" si="58"/>
        <v>-0.86699999985285103</v>
      </c>
      <c r="FQ52" s="113">
        <f t="shared" si="59"/>
        <v>-1.4850000003352761</v>
      </c>
      <c r="FR52" s="113">
        <f t="shared" si="60"/>
        <v>-0.43299999999999272</v>
      </c>
      <c r="FS52" s="114">
        <f t="shared" si="295"/>
        <v>239.72197709594099</v>
      </c>
      <c r="FT52" s="113">
        <f t="shared" si="296"/>
        <v>1.719567969212213</v>
      </c>
      <c r="FU52" s="97">
        <f t="shared" si="63"/>
        <v>2.0999999949708581E-2</v>
      </c>
      <c r="FV52" s="113">
        <f t="shared" si="63"/>
        <v>-1.8000000156462193E-2</v>
      </c>
      <c r="FW52" s="113">
        <f t="shared" si="63"/>
        <v>1.3000000000033651E-2</v>
      </c>
      <c r="FX52" s="114">
        <f t="shared" si="297"/>
        <v>319.39870504110814</v>
      </c>
      <c r="FY52" s="115">
        <f t="shared" si="298"/>
        <v>2.7658633435518814E-2</v>
      </c>
      <c r="FZ52" s="116">
        <v>0.04</v>
      </c>
      <c r="GA52" s="99"/>
      <c r="GB52" s="124" t="s">
        <v>54</v>
      </c>
      <c r="GC52" s="101"/>
      <c r="GD52" s="107"/>
      <c r="GE52" s="107"/>
      <c r="GF52" s="107"/>
      <c r="GG52" s="126"/>
      <c r="GH52" s="127"/>
      <c r="GI52" s="128"/>
      <c r="GJ52" s="109"/>
      <c r="GK52" s="129"/>
      <c r="GL52" s="101"/>
      <c r="GM52" s="119"/>
    </row>
    <row r="53" spans="1:195" x14ac:dyDescent="0.35">
      <c r="A53" s="18" t="s">
        <v>88</v>
      </c>
      <c r="B53" s="44">
        <v>45209</v>
      </c>
      <c r="C53" s="137">
        <v>1731245.2379999999</v>
      </c>
      <c r="D53" s="113">
        <v>6450991.8269999996</v>
      </c>
      <c r="E53" s="133">
        <v>527.54700000000003</v>
      </c>
      <c r="F53" s="20" t="s">
        <v>119</v>
      </c>
      <c r="G53" s="113"/>
      <c r="H53" s="115"/>
      <c r="I53" s="119"/>
      <c r="J53" s="119"/>
      <c r="K53" s="119"/>
      <c r="L53" s="120"/>
      <c r="M53" s="119"/>
      <c r="N53" s="19"/>
      <c r="O53" s="89" t="s">
        <v>88</v>
      </c>
      <c r="P53" s="90">
        <v>1731199.5249999999</v>
      </c>
      <c r="Q53" s="90">
        <v>6450981.9809999997</v>
      </c>
      <c r="R53" s="90">
        <v>517.274</v>
      </c>
      <c r="S53" s="97">
        <f t="shared" si="346"/>
        <v>-45.712999999988824</v>
      </c>
      <c r="T53" s="113">
        <f t="shared" si="347"/>
        <v>-9.8459999999031425</v>
      </c>
      <c r="U53" s="113">
        <f t="shared" si="348"/>
        <v>-10.273000000000025</v>
      </c>
      <c r="V53" s="114">
        <f t="shared" si="349"/>
        <v>192.1550891201947</v>
      </c>
      <c r="W53" s="115">
        <f t="shared" si="350"/>
        <v>46.761331086668939</v>
      </c>
      <c r="X53" s="113"/>
      <c r="Y53" s="113"/>
      <c r="Z53" s="113"/>
      <c r="AA53" s="114"/>
      <c r="AB53" s="115"/>
      <c r="AC53" s="93"/>
      <c r="AD53" s="122">
        <v>0.84349760813029617</v>
      </c>
      <c r="AE53" s="123"/>
      <c r="AF53" s="145"/>
      <c r="AG53" s="97"/>
      <c r="AH53" s="113"/>
      <c r="AI53" s="113"/>
      <c r="AJ53" s="114"/>
      <c r="AK53" s="115"/>
      <c r="AL53" s="116"/>
      <c r="AM53" s="99"/>
      <c r="AN53" s="124"/>
      <c r="AO53" s="101"/>
      <c r="AP53" s="89"/>
      <c r="AQ53" s="2"/>
      <c r="AR53" s="2"/>
      <c r="AS53" s="4"/>
      <c r="AT53" s="107"/>
      <c r="AU53" s="107"/>
      <c r="AV53" s="107"/>
      <c r="AW53" s="126"/>
      <c r="AX53" s="127"/>
      <c r="AY53" s="107"/>
      <c r="AZ53" s="107"/>
      <c r="BA53" s="107"/>
      <c r="BB53" s="126"/>
      <c r="BC53" s="127"/>
      <c r="BD53" s="128"/>
      <c r="BE53" s="109"/>
      <c r="BF53" s="129"/>
      <c r="BG53" s="101"/>
      <c r="BH53" s="112" t="s">
        <v>88</v>
      </c>
      <c r="BI53" s="90">
        <v>1731198.852</v>
      </c>
      <c r="BJ53" s="90">
        <v>6450981.7359999996</v>
      </c>
      <c r="BK53" s="90">
        <v>517.16</v>
      </c>
      <c r="BL53" s="97">
        <f t="shared" si="18"/>
        <v>-46.385999999940395</v>
      </c>
      <c r="BM53" s="113">
        <f t="shared" si="19"/>
        <v>-10.091000000014901</v>
      </c>
      <c r="BN53" s="113">
        <f t="shared" si="20"/>
        <v>-10.387000000000057</v>
      </c>
      <c r="BO53" s="114">
        <f t="shared" si="21"/>
        <v>192.27313221370738</v>
      </c>
      <c r="BP53" s="113">
        <f t="shared" si="22"/>
        <v>47.47093086294781</v>
      </c>
      <c r="BQ53" s="97">
        <f t="shared" si="23"/>
        <v>-0.67299999995157123</v>
      </c>
      <c r="BR53" s="113">
        <f t="shared" si="24"/>
        <v>-0.24500000011175871</v>
      </c>
      <c r="BS53" s="113">
        <f t="shared" si="25"/>
        <v>-0.11400000000003274</v>
      </c>
      <c r="BT53" s="114">
        <f t="shared" si="4"/>
        <v>200.00361080589599</v>
      </c>
      <c r="BU53" s="115">
        <f t="shared" si="5"/>
        <v>0.71620807031865863</v>
      </c>
      <c r="BV53" s="116">
        <v>0.04</v>
      </c>
      <c r="BW53" s="99">
        <f t="shared" ref="BW53" si="351">BU53/0.953</f>
        <v>0.75152997934801535</v>
      </c>
      <c r="BX53" s="124"/>
      <c r="BY53" s="96">
        <f t="shared" si="81"/>
        <v>-10.903128579835219</v>
      </c>
      <c r="BZ53" s="97"/>
      <c r="CA53" s="97"/>
      <c r="CB53" s="97"/>
      <c r="CC53" s="114"/>
      <c r="CD53" s="115"/>
      <c r="CE53" s="116"/>
      <c r="CF53" s="99"/>
      <c r="CG53" s="124"/>
      <c r="CH53" s="101"/>
      <c r="CI53" s="89"/>
      <c r="CJ53" s="2"/>
      <c r="CK53" s="1"/>
      <c r="CL53" s="3"/>
      <c r="CM53" s="107"/>
      <c r="CN53" s="107"/>
      <c r="CO53" s="107"/>
      <c r="CP53" s="126"/>
      <c r="CQ53" s="127"/>
      <c r="CR53" s="107"/>
      <c r="CS53" s="107"/>
      <c r="CT53" s="107"/>
      <c r="CU53" s="126"/>
      <c r="CV53" s="127"/>
      <c r="CW53" s="128"/>
      <c r="CX53" s="109"/>
      <c r="CY53" s="129"/>
      <c r="CZ53" s="101"/>
      <c r="DA53" s="112" t="s">
        <v>88</v>
      </c>
      <c r="DB53" s="1">
        <v>1731198.084</v>
      </c>
      <c r="DC53" s="1">
        <v>6450981.5070000002</v>
      </c>
      <c r="DD53" s="1">
        <v>517.05700000000002</v>
      </c>
      <c r="DE53" s="97">
        <f t="shared" si="32"/>
        <v>-47.153999999864027</v>
      </c>
      <c r="DF53" s="113">
        <f t="shared" si="33"/>
        <v>-10.319999999366701</v>
      </c>
      <c r="DG53" s="113">
        <f t="shared" si="34"/>
        <v>-10.490000000000009</v>
      </c>
      <c r="DH53" s="114">
        <f t="shared" si="339"/>
        <v>192.34495756860659</v>
      </c>
      <c r="DI53" s="113">
        <f t="shared" si="340"/>
        <v>48.270095462657885</v>
      </c>
      <c r="DJ53" s="97">
        <f t="shared" si="341"/>
        <v>-0.76799999992363155</v>
      </c>
      <c r="DK53" s="113">
        <f t="shared" si="342"/>
        <v>-0.22899999935179949</v>
      </c>
      <c r="DL53" s="113">
        <f t="shared" si="343"/>
        <v>-0.1029999999999518</v>
      </c>
      <c r="DM53" s="114">
        <f t="shared" si="344"/>
        <v>196.60337468420104</v>
      </c>
      <c r="DN53" s="115">
        <f t="shared" si="345"/>
        <v>0.80141437445669905</v>
      </c>
      <c r="DO53" s="116">
        <v>0.04</v>
      </c>
      <c r="DP53" s="99">
        <f t="shared" si="103"/>
        <v>0.73863075986792537</v>
      </c>
      <c r="DQ53" s="124"/>
      <c r="DR53" s="96">
        <f t="shared" ref="DR53" si="352">(DP53/BW53-1)*100</f>
        <v>-1.7163945330937569</v>
      </c>
      <c r="DS53" s="97"/>
      <c r="DT53" s="97"/>
      <c r="DU53" s="97"/>
      <c r="DV53" s="114"/>
      <c r="DW53" s="115"/>
      <c r="DX53" s="116"/>
      <c r="DY53" s="99"/>
      <c r="DZ53" s="124"/>
      <c r="EA53" s="101"/>
      <c r="EB53" s="112" t="s">
        <v>88</v>
      </c>
      <c r="EC53" s="1">
        <v>1731197.4620000001</v>
      </c>
      <c r="ED53" s="1">
        <v>6450981.2829999998</v>
      </c>
      <c r="EE53" s="1">
        <v>516.94100000000003</v>
      </c>
      <c r="EF53" s="97">
        <f t="shared" si="47"/>
        <v>-47.77599999983795</v>
      </c>
      <c r="EG53" s="113">
        <f t="shared" si="48"/>
        <v>-10.543999999761581</v>
      </c>
      <c r="EH53" s="113">
        <f t="shared" si="49"/>
        <v>-10.605999999999995</v>
      </c>
      <c r="EI53" s="114">
        <f t="shared" si="112"/>
        <v>192.44548175461065</v>
      </c>
      <c r="EJ53" s="113">
        <f t="shared" si="113"/>
        <v>48.925679473866154</v>
      </c>
      <c r="EK53" s="97">
        <f t="shared" si="52"/>
        <v>-0.62199999997392297</v>
      </c>
      <c r="EL53" s="113">
        <f t="shared" si="53"/>
        <v>-0.22400000039488077</v>
      </c>
      <c r="EM53" s="113">
        <f t="shared" si="54"/>
        <v>-0.11599999999998545</v>
      </c>
      <c r="EN53" s="114">
        <f t="shared" si="114"/>
        <v>199.80539987368604</v>
      </c>
      <c r="EO53" s="115">
        <f t="shared" si="115"/>
        <v>0.6611051354697427</v>
      </c>
      <c r="EP53" s="116">
        <v>0.04</v>
      </c>
      <c r="EQ53" s="99">
        <f t="shared" si="116"/>
        <v>0.71859253855406813</v>
      </c>
      <c r="ER53" s="124"/>
      <c r="ES53" s="101">
        <f t="shared" si="117"/>
        <v>-2.7128874672698866</v>
      </c>
      <c r="ET53" s="89"/>
      <c r="EU53" s="119"/>
      <c r="EV53" s="119"/>
      <c r="EW53" s="208"/>
      <c r="EX53" s="107"/>
      <c r="EY53" s="107"/>
      <c r="EZ53" s="107"/>
      <c r="FA53" s="126"/>
      <c r="FB53" s="127"/>
      <c r="FC53" s="107"/>
      <c r="FD53" s="107"/>
      <c r="FE53" s="107"/>
      <c r="FF53" s="126"/>
      <c r="FG53" s="127"/>
      <c r="FH53" s="128"/>
      <c r="FI53" s="109"/>
      <c r="FJ53" s="129"/>
      <c r="FK53" s="101"/>
      <c r="FL53" s="112" t="s">
        <v>88</v>
      </c>
      <c r="FM53" s="1">
        <v>1731196.5179999999</v>
      </c>
      <c r="FN53" s="1">
        <v>6450980.9900000002</v>
      </c>
      <c r="FO53" s="1">
        <v>516.71199999999999</v>
      </c>
      <c r="FP53" s="97">
        <f t="shared" si="58"/>
        <v>-48.71999999997206</v>
      </c>
      <c r="FQ53" s="113">
        <f t="shared" si="59"/>
        <v>-10.83699999935925</v>
      </c>
      <c r="FR53" s="113">
        <f t="shared" si="60"/>
        <v>-10.835000000000036</v>
      </c>
      <c r="FS53" s="114">
        <f t="shared" si="295"/>
        <v>192.5403875435004</v>
      </c>
      <c r="FT53" s="113">
        <f t="shared" si="296"/>
        <v>49.910709962726337</v>
      </c>
      <c r="FU53" s="97">
        <f t="shared" si="63"/>
        <v>-0.94400000013411045</v>
      </c>
      <c r="FV53" s="113">
        <f t="shared" si="63"/>
        <v>-0.29299999959766865</v>
      </c>
      <c r="FW53" s="113">
        <f t="shared" si="63"/>
        <v>-0.22900000000004184</v>
      </c>
      <c r="FX53" s="114">
        <f t="shared" si="297"/>
        <v>197.2433684064311</v>
      </c>
      <c r="FY53" s="115">
        <f t="shared" si="298"/>
        <v>0.98842551566490544</v>
      </c>
      <c r="FZ53" s="116">
        <v>0.04</v>
      </c>
      <c r="GA53" s="99">
        <f t="shared" si="134"/>
        <v>0.83552452718926917</v>
      </c>
      <c r="GB53" s="124"/>
      <c r="GC53" s="101">
        <f t="shared" si="135"/>
        <v>16.272363316002192</v>
      </c>
      <c r="GD53" s="107"/>
      <c r="GE53" s="107"/>
      <c r="GF53" s="107"/>
      <c r="GG53" s="126"/>
      <c r="GH53" s="127"/>
      <c r="GI53" s="128"/>
      <c r="GJ53" s="109"/>
      <c r="GK53" s="129"/>
      <c r="GL53" s="101"/>
      <c r="GM53" s="119"/>
    </row>
    <row r="54" spans="1:195" x14ac:dyDescent="0.35">
      <c r="A54" s="151" t="s">
        <v>141</v>
      </c>
      <c r="B54" s="44">
        <v>45440</v>
      </c>
      <c r="C54" s="107">
        <v>1735437.6702000001</v>
      </c>
      <c r="D54" s="107">
        <v>6450188.4082000004</v>
      </c>
      <c r="E54" s="107">
        <v>1157.2732000000001</v>
      </c>
      <c r="F54" s="134" t="s">
        <v>194</v>
      </c>
      <c r="H54" s="23"/>
      <c r="I54" s="119"/>
      <c r="J54" s="119"/>
      <c r="K54" s="119"/>
      <c r="L54" s="120"/>
      <c r="M54" s="119"/>
      <c r="N54" s="19"/>
      <c r="O54" s="89" t="s">
        <v>141</v>
      </c>
      <c r="P54" s="90">
        <v>1735437.6459999999</v>
      </c>
      <c r="Q54" s="90">
        <v>6450188.4230000004</v>
      </c>
      <c r="R54" s="90">
        <v>1157.316</v>
      </c>
      <c r="S54" s="97">
        <f t="shared" si="346"/>
        <v>-2.4200000101700425E-2</v>
      </c>
      <c r="T54" s="113">
        <f t="shared" si="347"/>
        <v>1.4800000004470348E-2</v>
      </c>
      <c r="U54" s="113">
        <f t="shared" si="348"/>
        <v>4.2799999999942884E-2</v>
      </c>
      <c r="V54" s="114">
        <f t="shared" ref="V54:V62" si="353">IF(DEGREES(ATAN2(S54,T54))&lt;0,(DEGREES(ATAN2(S54,T54)))+360,DEGREES(ATAN2(S54,T54)))</f>
        <v>148.55128482641607</v>
      </c>
      <c r="W54" s="115">
        <f t="shared" ref="W54:W62" si="354">SQRT(POWER(S54,2)+POWER(T54,2))</f>
        <v>2.8366882187766475E-2</v>
      </c>
      <c r="X54" s="113"/>
      <c r="Y54" s="113"/>
      <c r="Z54" s="113"/>
      <c r="AA54" s="114"/>
      <c r="AB54" s="115"/>
      <c r="AC54" s="93"/>
      <c r="AD54" s="132"/>
      <c r="AE54" s="123"/>
      <c r="AF54" s="96"/>
      <c r="AG54" s="97"/>
      <c r="AH54" s="113"/>
      <c r="AI54" s="113"/>
      <c r="AJ54" s="114"/>
      <c r="AK54" s="115"/>
      <c r="AL54" s="116"/>
      <c r="AM54" s="99"/>
      <c r="AN54" s="124"/>
      <c r="AO54" s="101"/>
      <c r="AP54" s="89"/>
      <c r="AQ54" s="2"/>
      <c r="AR54" s="2"/>
      <c r="AS54" s="4"/>
      <c r="AT54" s="107"/>
      <c r="AU54" s="107"/>
      <c r="AV54" s="107"/>
      <c r="AW54" s="126"/>
      <c r="AX54" s="127"/>
      <c r="AY54" s="107"/>
      <c r="AZ54" s="107"/>
      <c r="BA54" s="107"/>
      <c r="BB54" s="126"/>
      <c r="BC54" s="127"/>
      <c r="BD54" s="128"/>
      <c r="BE54" s="109"/>
      <c r="BF54" s="129"/>
      <c r="BG54" s="101"/>
      <c r="BH54" s="112" t="s">
        <v>141</v>
      </c>
      <c r="BI54" s="90">
        <v>1735437.6329999999</v>
      </c>
      <c r="BJ54" s="90">
        <v>6450188.3619999997</v>
      </c>
      <c r="BK54" s="90">
        <v>1157.3240000000001</v>
      </c>
      <c r="BL54" s="97">
        <f t="shared" si="18"/>
        <v>-3.7200000137090683E-2</v>
      </c>
      <c r="BM54" s="113">
        <f t="shared" si="19"/>
        <v>-4.6200000680983067E-2</v>
      </c>
      <c r="BN54" s="113">
        <f t="shared" si="20"/>
        <v>5.0799999999981083E-2</v>
      </c>
      <c r="BO54" s="114">
        <f t="shared" si="21"/>
        <v>231.15916333854469</v>
      </c>
      <c r="BP54" s="113">
        <f t="shared" si="22"/>
        <v>5.9315091444946642E-2</v>
      </c>
      <c r="BQ54" s="97">
        <f t="shared" si="23"/>
        <v>-1.3000000035390258E-2</v>
      </c>
      <c r="BR54" s="113">
        <f t="shared" si="24"/>
        <v>-6.1000000685453415E-2</v>
      </c>
      <c r="BS54" s="113">
        <f t="shared" si="25"/>
        <v>8.0000000000381988E-3</v>
      </c>
      <c r="BT54" s="114">
        <f t="shared" si="4"/>
        <v>257.96940400291362</v>
      </c>
      <c r="BU54" s="115">
        <f t="shared" si="5"/>
        <v>6.2369865195825651E-2</v>
      </c>
      <c r="BV54" s="116">
        <v>0.04</v>
      </c>
      <c r="BW54" s="99"/>
      <c r="BX54" s="124">
        <v>3</v>
      </c>
      <c r="BY54" s="96"/>
      <c r="BZ54" s="97"/>
      <c r="CA54" s="97"/>
      <c r="CB54" s="97"/>
      <c r="CC54" s="114"/>
      <c r="CD54" s="115"/>
      <c r="CE54" s="116"/>
      <c r="CF54" s="99"/>
      <c r="CG54" s="124"/>
      <c r="CH54" s="101"/>
      <c r="CI54" s="89"/>
      <c r="CJ54" s="2"/>
      <c r="CK54" s="1"/>
      <c r="CL54" s="3"/>
      <c r="CM54" s="107"/>
      <c r="CN54" s="107"/>
      <c r="CO54" s="107"/>
      <c r="CP54" s="126"/>
      <c r="CQ54" s="127"/>
      <c r="CR54" s="107"/>
      <c r="CS54" s="107"/>
      <c r="CT54" s="107"/>
      <c r="CU54" s="126"/>
      <c r="CV54" s="127"/>
      <c r="CW54" s="128"/>
      <c r="CX54" s="109"/>
      <c r="CY54" s="129"/>
      <c r="CZ54" s="101"/>
      <c r="DA54" s="112" t="s">
        <v>141</v>
      </c>
      <c r="DB54" s="1">
        <v>1735437.652</v>
      </c>
      <c r="DC54" s="1">
        <v>6450188.3689999999</v>
      </c>
      <c r="DD54" s="1">
        <v>1157.336</v>
      </c>
      <c r="DE54" s="97">
        <f t="shared" si="32"/>
        <v>-1.8200000049546361E-2</v>
      </c>
      <c r="DF54" s="113">
        <f t="shared" si="33"/>
        <v>-3.9200000464916229E-2</v>
      </c>
      <c r="DG54" s="113">
        <f t="shared" si="34"/>
        <v>6.2799999999924694E-2</v>
      </c>
      <c r="DH54" s="114">
        <f t="shared" si="339"/>
        <v>245.09523139187803</v>
      </c>
      <c r="DI54" s="113">
        <f t="shared" si="340"/>
        <v>4.3218977755760488E-2</v>
      </c>
      <c r="DJ54" s="97">
        <f t="shared" si="341"/>
        <v>1.9000000087544322E-2</v>
      </c>
      <c r="DK54" s="113">
        <f t="shared" si="342"/>
        <v>7.0000002160668373E-3</v>
      </c>
      <c r="DL54" s="113">
        <f t="shared" si="343"/>
        <v>1.1999999999943611E-2</v>
      </c>
      <c r="DM54" s="114">
        <f t="shared" si="344"/>
        <v>20.224859919224656</v>
      </c>
      <c r="DN54" s="115">
        <f t="shared" si="345"/>
        <v>2.0248456888158663E-2</v>
      </c>
      <c r="DO54" s="116">
        <v>0.04</v>
      </c>
      <c r="DP54" s="99"/>
      <c r="DQ54" s="124" t="s">
        <v>54</v>
      </c>
      <c r="DR54" s="96"/>
      <c r="DS54" s="97"/>
      <c r="DT54" s="97"/>
      <c r="DU54" s="97"/>
      <c r="DV54" s="114"/>
      <c r="DW54" s="115"/>
      <c r="DX54" s="116"/>
      <c r="DY54" s="99"/>
      <c r="DZ54" s="124"/>
      <c r="EA54" s="101"/>
      <c r="EB54" s="112" t="s">
        <v>141</v>
      </c>
      <c r="EC54" s="1">
        <v>1735437.656</v>
      </c>
      <c r="ED54" s="1">
        <v>6450188.3949999996</v>
      </c>
      <c r="EE54" s="1">
        <v>1157.328</v>
      </c>
      <c r="EF54" s="97">
        <f t="shared" si="47"/>
        <v>-1.4200000092387199E-2</v>
      </c>
      <c r="EG54" s="113">
        <f t="shared" si="48"/>
        <v>-1.3200000859797001E-2</v>
      </c>
      <c r="EH54" s="113">
        <f t="shared" si="49"/>
        <v>5.4799999999886495E-2</v>
      </c>
      <c r="EI54" s="114">
        <f t="shared" si="112"/>
        <v>222.90984252144642</v>
      </c>
      <c r="EJ54" s="113">
        <f t="shared" si="113"/>
        <v>1.9387625572061112E-2</v>
      </c>
      <c r="EK54" s="97">
        <f t="shared" si="52"/>
        <v>3.9999999571591616E-3</v>
      </c>
      <c r="EL54" s="113">
        <f t="shared" si="53"/>
        <v>2.5999999605119228E-2</v>
      </c>
      <c r="EM54" s="113">
        <f t="shared" si="54"/>
        <v>-8.0000000000381988E-3</v>
      </c>
      <c r="EN54" s="114">
        <f t="shared" si="114"/>
        <v>81.253837698889257</v>
      </c>
      <c r="EO54" s="115">
        <f t="shared" si="115"/>
        <v>2.6305892479128574E-2</v>
      </c>
      <c r="EP54" s="116">
        <v>0.04</v>
      </c>
      <c r="EQ54" s="99"/>
      <c r="ER54" s="124" t="s">
        <v>54</v>
      </c>
      <c r="ES54" s="101"/>
      <c r="ET54" s="89"/>
      <c r="EU54" s="119"/>
      <c r="EV54" s="119"/>
      <c r="EW54" s="208"/>
      <c r="EX54" s="107"/>
      <c r="EY54" s="107"/>
      <c r="EZ54" s="107"/>
      <c r="FA54" s="126"/>
      <c r="FB54" s="127"/>
      <c r="FC54" s="107"/>
      <c r="FD54" s="107"/>
      <c r="FE54" s="107"/>
      <c r="FF54" s="126"/>
      <c r="FG54" s="127"/>
      <c r="FH54" s="128"/>
      <c r="FI54" s="109"/>
      <c r="FJ54" s="129"/>
      <c r="FK54" s="101"/>
      <c r="FL54" s="112" t="s">
        <v>141</v>
      </c>
      <c r="FM54" s="1">
        <v>1735437.66</v>
      </c>
      <c r="FN54" s="1">
        <v>6450188.3729999997</v>
      </c>
      <c r="FO54" s="1">
        <v>1157.3119999999999</v>
      </c>
      <c r="FP54" s="97">
        <f t="shared" si="58"/>
        <v>-1.0200000135228038E-2</v>
      </c>
      <c r="FQ54" s="113">
        <f t="shared" si="59"/>
        <v>-3.5200000740587711E-2</v>
      </c>
      <c r="FR54" s="113">
        <f t="shared" si="60"/>
        <v>3.8799999999810098E-2</v>
      </c>
      <c r="FS54" s="114">
        <f t="shared" si="295"/>
        <v>253.83985342662703</v>
      </c>
      <c r="FT54" s="113">
        <f t="shared" si="296"/>
        <v>3.6648056631914706E-2</v>
      </c>
      <c r="FU54" s="97">
        <f t="shared" si="63"/>
        <v>3.9999999571591616E-3</v>
      </c>
      <c r="FV54" s="113">
        <f t="shared" si="63"/>
        <v>-2.199999988079071E-2</v>
      </c>
      <c r="FW54" s="113">
        <f t="shared" si="63"/>
        <v>-1.6000000000076398E-2</v>
      </c>
      <c r="FX54" s="114">
        <f t="shared" si="297"/>
        <v>280.30484641540517</v>
      </c>
      <c r="FY54" s="115">
        <f t="shared" si="298"/>
        <v>2.2360679650047861E-2</v>
      </c>
      <c r="FZ54" s="116">
        <v>0.04</v>
      </c>
      <c r="GA54" s="99"/>
      <c r="GB54" s="124" t="s">
        <v>54</v>
      </c>
      <c r="GC54" s="101"/>
      <c r="GD54" s="107"/>
      <c r="GE54" s="107"/>
      <c r="GF54" s="107"/>
      <c r="GG54" s="126"/>
      <c r="GH54" s="127"/>
      <c r="GI54" s="128"/>
      <c r="GJ54" s="109"/>
      <c r="GK54" s="129"/>
      <c r="GL54" s="101"/>
      <c r="GM54" s="119"/>
    </row>
    <row r="55" spans="1:195" x14ac:dyDescent="0.35">
      <c r="A55" s="18" t="s">
        <v>110</v>
      </c>
      <c r="B55" s="44">
        <v>45440</v>
      </c>
      <c r="C55" s="107">
        <v>1733194.405</v>
      </c>
      <c r="D55" s="113">
        <v>6449201.8949999996</v>
      </c>
      <c r="E55" s="133">
        <v>782.58</v>
      </c>
      <c r="F55" s="20" t="s">
        <v>119</v>
      </c>
      <c r="G55" s="113"/>
      <c r="H55" s="115"/>
      <c r="I55" s="119"/>
      <c r="J55" s="119"/>
      <c r="K55" s="119"/>
      <c r="L55" s="120"/>
      <c r="M55" s="119"/>
      <c r="N55" s="19"/>
      <c r="O55" s="89" t="s">
        <v>110</v>
      </c>
      <c r="P55" s="90">
        <v>1733194.375</v>
      </c>
      <c r="Q55" s="90">
        <v>6449201.9019999998</v>
      </c>
      <c r="R55" s="90">
        <v>782.64099999999996</v>
      </c>
      <c r="S55" s="97">
        <f t="shared" si="346"/>
        <v>-3.0000000027939677E-2</v>
      </c>
      <c r="T55" s="113">
        <f t="shared" si="347"/>
        <v>7.0000002160668373E-3</v>
      </c>
      <c r="U55" s="113">
        <f t="shared" si="348"/>
        <v>6.0999999999921783E-2</v>
      </c>
      <c r="V55" s="114">
        <f t="shared" si="353"/>
        <v>166.86597731406124</v>
      </c>
      <c r="W55" s="115">
        <f t="shared" si="354"/>
        <v>3.0805843677804319E-2</v>
      </c>
      <c r="X55" s="113"/>
      <c r="Y55" s="113"/>
      <c r="Z55" s="113"/>
      <c r="AA55" s="114"/>
      <c r="AB55" s="115"/>
      <c r="AC55" s="93"/>
      <c r="AD55" s="132"/>
      <c r="AE55" s="123"/>
      <c r="AF55" s="96"/>
      <c r="AG55" s="97"/>
      <c r="AH55" s="113"/>
      <c r="AI55" s="113"/>
      <c r="AJ55" s="114"/>
      <c r="AK55" s="115"/>
      <c r="AL55" s="116"/>
      <c r="AM55" s="99"/>
      <c r="AN55" s="124"/>
      <c r="AO55" s="101"/>
      <c r="AP55" s="89"/>
      <c r="AQ55" s="2"/>
      <c r="AR55" s="2"/>
      <c r="AS55" s="4"/>
      <c r="AT55" s="107"/>
      <c r="AU55" s="107"/>
      <c r="AV55" s="107"/>
      <c r="AW55" s="126"/>
      <c r="AX55" s="127"/>
      <c r="AY55" s="107"/>
      <c r="AZ55" s="107"/>
      <c r="BA55" s="107"/>
      <c r="BB55" s="126"/>
      <c r="BC55" s="127"/>
      <c r="BD55" s="128"/>
      <c r="BE55" s="109"/>
      <c r="BF55" s="129"/>
      <c r="BG55" s="101"/>
      <c r="BH55" s="112" t="s">
        <v>110</v>
      </c>
      <c r="BI55" s="90">
        <v>1733194.3840000001</v>
      </c>
      <c r="BJ55" s="90">
        <v>6449201.892</v>
      </c>
      <c r="BK55" s="90">
        <v>782.60400000000004</v>
      </c>
      <c r="BL55" s="97">
        <f t="shared" si="18"/>
        <v>-2.0999999949708581E-2</v>
      </c>
      <c r="BM55" s="113">
        <f t="shared" si="19"/>
        <v>-2.9999995604157448E-3</v>
      </c>
      <c r="BN55" s="113">
        <f t="shared" si="20"/>
        <v>2.4000000000000909E-2</v>
      </c>
      <c r="BO55" s="114">
        <f t="shared" si="21"/>
        <v>188.13010119800416</v>
      </c>
      <c r="BP55" s="113">
        <f t="shared" si="22"/>
        <v>2.1213203323643865E-2</v>
      </c>
      <c r="BQ55" s="97">
        <f t="shared" si="23"/>
        <v>9.0000000782310963E-3</v>
      </c>
      <c r="BR55" s="113">
        <f t="shared" si="24"/>
        <v>-9.9999997764825821E-3</v>
      </c>
      <c r="BS55" s="113">
        <f t="shared" si="25"/>
        <v>-3.6999999999920874E-2</v>
      </c>
      <c r="BT55" s="114">
        <f t="shared" si="4"/>
        <v>311.98721338025069</v>
      </c>
      <c r="BU55" s="115">
        <f t="shared" si="5"/>
        <v>1.3453623933268368E-2</v>
      </c>
      <c r="BV55" s="116">
        <v>0.04</v>
      </c>
      <c r="BW55" s="99"/>
      <c r="BX55" s="124" t="s">
        <v>54</v>
      </c>
      <c r="BY55" s="96"/>
      <c r="BZ55" s="97"/>
      <c r="CA55" s="97"/>
      <c r="CB55" s="97"/>
      <c r="CC55" s="114"/>
      <c r="CD55" s="115"/>
      <c r="CE55" s="116"/>
      <c r="CF55" s="99"/>
      <c r="CG55" s="124"/>
      <c r="CH55" s="101"/>
      <c r="CI55" s="89"/>
      <c r="CJ55" s="2"/>
      <c r="CK55" s="1"/>
      <c r="CL55" s="3"/>
      <c r="CM55" s="107"/>
      <c r="CN55" s="107"/>
      <c r="CO55" s="107"/>
      <c r="CP55" s="126"/>
      <c r="CQ55" s="127"/>
      <c r="CR55" s="107"/>
      <c r="CS55" s="107"/>
      <c r="CT55" s="107"/>
      <c r="CU55" s="126"/>
      <c r="CV55" s="127"/>
      <c r="CW55" s="128"/>
      <c r="CX55" s="109"/>
      <c r="CY55" s="129"/>
      <c r="CZ55" s="101"/>
      <c r="DA55" s="112" t="s">
        <v>110</v>
      </c>
      <c r="DB55" s="1">
        <v>1733194.3670000001</v>
      </c>
      <c r="DC55" s="1">
        <v>6449201.8729999997</v>
      </c>
      <c r="DD55" s="1">
        <v>782.63199999999995</v>
      </c>
      <c r="DE55" s="97">
        <f t="shared" si="32"/>
        <v>-3.7999999942258E-2</v>
      </c>
      <c r="DF55" s="113">
        <f t="shared" si="33"/>
        <v>-2.199999988079071E-2</v>
      </c>
      <c r="DG55" s="113">
        <f t="shared" si="34"/>
        <v>5.1999999999907232E-2</v>
      </c>
      <c r="DH55" s="114">
        <f t="shared" si="339"/>
        <v>210.06858272499369</v>
      </c>
      <c r="DI55" s="113">
        <f t="shared" si="340"/>
        <v>4.3908996690500676E-2</v>
      </c>
      <c r="DJ55" s="97">
        <f t="shared" si="341"/>
        <v>-1.6999999992549419E-2</v>
      </c>
      <c r="DK55" s="113">
        <f t="shared" si="342"/>
        <v>-1.9000000320374966E-2</v>
      </c>
      <c r="DL55" s="113">
        <f t="shared" si="343"/>
        <v>2.7999999999906322E-2</v>
      </c>
      <c r="DM55" s="114">
        <f t="shared" si="344"/>
        <v>228.17983061242595</v>
      </c>
      <c r="DN55" s="115">
        <f t="shared" si="345"/>
        <v>2.5495097801752575E-2</v>
      </c>
      <c r="DO55" s="116">
        <v>0.04</v>
      </c>
      <c r="DP55" s="99"/>
      <c r="DQ55" s="124" t="s">
        <v>54</v>
      </c>
      <c r="DR55" s="96"/>
      <c r="DS55" s="97"/>
      <c r="DT55" s="97"/>
      <c r="DU55" s="97"/>
      <c r="DV55" s="114"/>
      <c r="DW55" s="115"/>
      <c r="DX55" s="116"/>
      <c r="DY55" s="99"/>
      <c r="DZ55" s="124"/>
      <c r="EA55" s="101"/>
      <c r="EB55" s="112" t="s">
        <v>110</v>
      </c>
      <c r="EC55" s="1">
        <v>1733194.36</v>
      </c>
      <c r="ED55" s="1">
        <v>6449201.8669999996</v>
      </c>
      <c r="EE55" s="1">
        <v>782.62</v>
      </c>
      <c r="EF55" s="97">
        <f t="shared" si="47"/>
        <v>-4.4999999925494194E-2</v>
      </c>
      <c r="EG55" s="113">
        <f t="shared" si="48"/>
        <v>-2.7999999932944775E-2</v>
      </c>
      <c r="EH55" s="113">
        <f t="shared" si="49"/>
        <v>3.999999999996362E-2</v>
      </c>
      <c r="EI55" s="114">
        <f t="shared" si="112"/>
        <v>211.89079178284931</v>
      </c>
      <c r="EJ55" s="113">
        <f t="shared" si="113"/>
        <v>5.2999999901314952E-2</v>
      </c>
      <c r="EK55" s="97">
        <f t="shared" si="52"/>
        <v>-6.9999999832361937E-3</v>
      </c>
      <c r="EL55" s="113">
        <f t="shared" si="53"/>
        <v>-6.0000000521540642E-3</v>
      </c>
      <c r="EM55" s="113">
        <f t="shared" si="54"/>
        <v>-1.1999999999943611E-2</v>
      </c>
      <c r="EN55" s="114">
        <f t="shared" si="114"/>
        <v>220.60129495889183</v>
      </c>
      <c r="EO55" s="115">
        <f t="shared" si="115"/>
        <v>9.2195444785062725E-3</v>
      </c>
      <c r="EP55" s="116">
        <v>0.04</v>
      </c>
      <c r="EQ55" s="99"/>
      <c r="ER55" s="124" t="s">
        <v>54</v>
      </c>
      <c r="ES55" s="101"/>
      <c r="ET55" s="89"/>
      <c r="EU55" s="119"/>
      <c r="EV55" s="119"/>
      <c r="EW55" s="208"/>
      <c r="EX55" s="107"/>
      <c r="EY55" s="107"/>
      <c r="EZ55" s="107"/>
      <c r="FA55" s="126"/>
      <c r="FB55" s="127"/>
      <c r="FC55" s="107"/>
      <c r="FD55" s="107"/>
      <c r="FE55" s="107"/>
      <c r="FF55" s="126"/>
      <c r="FG55" s="127"/>
      <c r="FH55" s="128"/>
      <c r="FI55" s="109"/>
      <c r="FJ55" s="129"/>
      <c r="FK55" s="101"/>
      <c r="FL55" s="112" t="s">
        <v>110</v>
      </c>
      <c r="FM55" s="1">
        <v>1733194.3970000001</v>
      </c>
      <c r="FN55" s="1">
        <v>6449201.8600000003</v>
      </c>
      <c r="FO55" s="1">
        <v>782.63499999999999</v>
      </c>
      <c r="FP55" s="97">
        <f t="shared" si="58"/>
        <v>-7.9999999143183231E-3</v>
      </c>
      <c r="FQ55" s="113">
        <f t="shared" si="59"/>
        <v>-3.4999999217689037E-2</v>
      </c>
      <c r="FR55" s="113">
        <f t="shared" si="60"/>
        <v>5.4999999999949978E-2</v>
      </c>
      <c r="FS55" s="114">
        <f t="shared" si="295"/>
        <v>257.12499829549768</v>
      </c>
      <c r="FT55" s="113">
        <f t="shared" si="296"/>
        <v>3.5902645360297983E-2</v>
      </c>
      <c r="FU55" s="97">
        <f t="shared" si="63"/>
        <v>3.7000000011175871E-2</v>
      </c>
      <c r="FV55" s="113">
        <f t="shared" si="63"/>
        <v>-6.9999992847442627E-3</v>
      </c>
      <c r="FW55" s="113">
        <f t="shared" si="63"/>
        <v>1.4999999999986358E-2</v>
      </c>
      <c r="FX55" s="114">
        <f t="shared" si="297"/>
        <v>349.28687804969439</v>
      </c>
      <c r="FY55" s="115">
        <f t="shared" si="298"/>
        <v>3.765634064554646E-2</v>
      </c>
      <c r="FZ55" s="116">
        <v>0.04</v>
      </c>
      <c r="GA55" s="99"/>
      <c r="GB55" s="124" t="s">
        <v>54</v>
      </c>
      <c r="GC55" s="101"/>
      <c r="GD55" s="107"/>
      <c r="GE55" s="107"/>
      <c r="GF55" s="107"/>
      <c r="GG55" s="126"/>
      <c r="GH55" s="127"/>
      <c r="GI55" s="128"/>
      <c r="GJ55" s="109"/>
      <c r="GK55" s="129"/>
      <c r="GL55" s="101"/>
      <c r="GM55" s="119"/>
    </row>
    <row r="56" spans="1:195" x14ac:dyDescent="0.35">
      <c r="A56" s="18" t="s">
        <v>130</v>
      </c>
      <c r="B56" s="44">
        <v>45505</v>
      </c>
      <c r="C56" s="107">
        <v>1731568.8735</v>
      </c>
      <c r="D56" s="135">
        <v>6451323.5269999998</v>
      </c>
      <c r="E56" s="135">
        <v>618.93920000000003</v>
      </c>
      <c r="F56" s="20" t="s">
        <v>119</v>
      </c>
      <c r="G56" s="113"/>
      <c r="H56" s="115"/>
      <c r="I56" s="119"/>
      <c r="J56" s="119"/>
      <c r="K56" s="119"/>
      <c r="L56" s="120"/>
      <c r="M56" s="119"/>
      <c r="N56" s="19"/>
      <c r="O56" s="89" t="s">
        <v>130</v>
      </c>
      <c r="P56" s="90">
        <v>1731568.8019999999</v>
      </c>
      <c r="Q56" s="90">
        <v>6451323.4440000001</v>
      </c>
      <c r="R56" s="90">
        <v>619.47799999999995</v>
      </c>
      <c r="S56" s="97">
        <f t="shared" si="346"/>
        <v>-7.1500000078231096E-2</v>
      </c>
      <c r="T56" s="113">
        <f t="shared" si="347"/>
        <v>-8.2999999634921551E-2</v>
      </c>
      <c r="U56" s="113">
        <f t="shared" si="348"/>
        <v>0.53879999999992378</v>
      </c>
      <c r="V56" s="114">
        <f t="shared" si="353"/>
        <v>229.25688425259548</v>
      </c>
      <c r="W56" s="115">
        <f t="shared" si="354"/>
        <v>0.10955021657022876</v>
      </c>
      <c r="X56" s="113"/>
      <c r="Y56" s="113"/>
      <c r="Z56" s="113"/>
      <c r="AA56" s="114"/>
      <c r="AB56" s="115"/>
      <c r="AC56" s="93"/>
      <c r="AD56" s="132"/>
      <c r="AE56" s="123"/>
      <c r="AF56" s="96"/>
      <c r="AG56" s="97"/>
      <c r="AH56" s="113"/>
      <c r="AI56" s="113"/>
      <c r="AJ56" s="114"/>
      <c r="AK56" s="115"/>
      <c r="AL56" s="116"/>
      <c r="AM56" s="99"/>
      <c r="AN56" s="124"/>
      <c r="AO56" s="101"/>
      <c r="AP56" s="89"/>
      <c r="AQ56" s="2"/>
      <c r="AR56" s="2"/>
      <c r="AS56" s="4"/>
      <c r="AT56" s="107"/>
      <c r="AU56" s="107"/>
      <c r="AV56" s="107"/>
      <c r="AW56" s="126"/>
      <c r="AX56" s="127"/>
      <c r="AY56" s="107"/>
      <c r="AZ56" s="107"/>
      <c r="BA56" s="107"/>
      <c r="BB56" s="126"/>
      <c r="BC56" s="127"/>
      <c r="BD56" s="128"/>
      <c r="BE56" s="109"/>
      <c r="BF56" s="129"/>
      <c r="BG56" s="101"/>
      <c r="BH56" s="112" t="s">
        <v>130</v>
      </c>
      <c r="BI56" s="90">
        <v>1731568.827</v>
      </c>
      <c r="BJ56" s="90">
        <v>6451323.4369999999</v>
      </c>
      <c r="BK56" s="90">
        <v>619.43100000000004</v>
      </c>
      <c r="BL56" s="97">
        <f t="shared" si="18"/>
        <v>-4.649999993853271E-2</v>
      </c>
      <c r="BM56" s="113">
        <f t="shared" si="19"/>
        <v>-8.9999999850988388E-2</v>
      </c>
      <c r="BN56" s="113">
        <f t="shared" si="20"/>
        <v>0.49180000000001201</v>
      </c>
      <c r="BO56" s="114">
        <f t="shared" si="21"/>
        <v>242.67610869085388</v>
      </c>
      <c r="BP56" s="113">
        <f t="shared" si="22"/>
        <v>0.10130276386881777</v>
      </c>
      <c r="BQ56" s="97">
        <f t="shared" si="23"/>
        <v>2.5000000139698386E-2</v>
      </c>
      <c r="BR56" s="113">
        <f t="shared" si="24"/>
        <v>-7.0000002160668373E-3</v>
      </c>
      <c r="BS56" s="113">
        <f t="shared" si="25"/>
        <v>-4.6999999999911779E-2</v>
      </c>
      <c r="BT56" s="114">
        <f t="shared" si="4"/>
        <v>344.35775316673187</v>
      </c>
      <c r="BU56" s="115">
        <f t="shared" si="5"/>
        <v>2.5961510164276943E-2</v>
      </c>
      <c r="BV56" s="116">
        <v>0.04</v>
      </c>
      <c r="BW56" s="99"/>
      <c r="BX56" s="124" t="s">
        <v>54</v>
      </c>
      <c r="BY56" s="96"/>
      <c r="BZ56" s="97"/>
      <c r="CA56" s="97"/>
      <c r="CB56" s="97"/>
      <c r="CC56" s="114"/>
      <c r="CD56" s="115"/>
      <c r="CE56" s="116"/>
      <c r="CF56" s="99"/>
      <c r="CG56" s="124"/>
      <c r="CH56" s="101"/>
      <c r="CI56" s="89"/>
      <c r="CJ56" s="2"/>
      <c r="CK56" s="1"/>
      <c r="CL56" s="3"/>
      <c r="CM56" s="107"/>
      <c r="CN56" s="107"/>
      <c r="CO56" s="107"/>
      <c r="CP56" s="126"/>
      <c r="CQ56" s="127"/>
      <c r="CR56" s="107"/>
      <c r="CS56" s="107"/>
      <c r="CT56" s="107"/>
      <c r="CU56" s="126"/>
      <c r="CV56" s="127"/>
      <c r="CW56" s="128"/>
      <c r="CX56" s="109"/>
      <c r="CY56" s="129"/>
      <c r="CZ56" s="101"/>
      <c r="DA56" s="112" t="s">
        <v>130</v>
      </c>
      <c r="DB56" s="1">
        <v>1731568.797</v>
      </c>
      <c r="DC56" s="1">
        <v>6451323.443</v>
      </c>
      <c r="DD56" s="1">
        <v>619.44600000000003</v>
      </c>
      <c r="DE56" s="97">
        <f t="shared" si="32"/>
        <v>-7.6499999966472387E-2</v>
      </c>
      <c r="DF56" s="113">
        <f t="shared" si="33"/>
        <v>-8.3999999798834324E-2</v>
      </c>
      <c r="DG56" s="113">
        <f t="shared" si="34"/>
        <v>0.50679999999999836</v>
      </c>
      <c r="DH56" s="114">
        <f t="shared" si="339"/>
        <v>227.6754266002221</v>
      </c>
      <c r="DI56" s="113">
        <f t="shared" si="340"/>
        <v>0.11361447953968914</v>
      </c>
      <c r="DJ56" s="97">
        <f t="shared" si="341"/>
        <v>-3.0000000027939677E-2</v>
      </c>
      <c r="DK56" s="113">
        <f t="shared" si="342"/>
        <v>6.0000000521540642E-3</v>
      </c>
      <c r="DL56" s="113">
        <f t="shared" si="343"/>
        <v>1.4999999999986358E-2</v>
      </c>
      <c r="DM56" s="114">
        <f t="shared" si="344"/>
        <v>168.69006744046561</v>
      </c>
      <c r="DN56" s="115">
        <f t="shared" si="345"/>
        <v>3.0594117119182068E-2</v>
      </c>
      <c r="DO56" s="116">
        <v>0.04</v>
      </c>
      <c r="DP56" s="99"/>
      <c r="DQ56" s="124" t="s">
        <v>54</v>
      </c>
      <c r="DR56" s="96"/>
      <c r="DS56" s="97"/>
      <c r="DT56" s="97"/>
      <c r="DU56" s="97"/>
      <c r="DV56" s="114"/>
      <c r="DW56" s="115"/>
      <c r="DX56" s="116"/>
      <c r="DY56" s="99"/>
      <c r="DZ56" s="124"/>
      <c r="EA56" s="101"/>
      <c r="EB56" s="112" t="s">
        <v>130</v>
      </c>
      <c r="EC56" s="1">
        <v>1731568.82</v>
      </c>
      <c r="ED56" s="1">
        <v>6451323.4289999995</v>
      </c>
      <c r="EE56" s="1">
        <v>619.42399999999998</v>
      </c>
      <c r="EF56" s="97">
        <f t="shared" si="47"/>
        <v>-5.3499999921768904E-2</v>
      </c>
      <c r="EG56" s="113">
        <f t="shared" si="48"/>
        <v>-9.8000000230967999E-2</v>
      </c>
      <c r="EH56" s="113">
        <f t="shared" si="49"/>
        <v>0.48479999999995016</v>
      </c>
      <c r="EI56" s="114">
        <f t="shared" si="112"/>
        <v>241.36906302182035</v>
      </c>
      <c r="EJ56" s="113">
        <f t="shared" si="113"/>
        <v>0.11165236243312991</v>
      </c>
      <c r="EK56" s="97">
        <f t="shared" si="52"/>
        <v>2.3000000044703484E-2</v>
      </c>
      <c r="EL56" s="113">
        <f t="shared" si="53"/>
        <v>-1.4000000432133675E-2</v>
      </c>
      <c r="EM56" s="113">
        <f t="shared" si="54"/>
        <v>-2.2000000000048203E-2</v>
      </c>
      <c r="EN56" s="114">
        <f t="shared" si="114"/>
        <v>328.67130639618409</v>
      </c>
      <c r="EO56" s="115">
        <f t="shared" si="115"/>
        <v>2.6925824298544759E-2</v>
      </c>
      <c r="EP56" s="116">
        <v>0.04</v>
      </c>
      <c r="EQ56" s="99"/>
      <c r="ER56" s="124" t="s">
        <v>54</v>
      </c>
      <c r="ES56" s="101"/>
      <c r="ET56" s="89"/>
      <c r="EU56" s="119"/>
      <c r="EV56" s="119"/>
      <c r="EW56" s="208"/>
      <c r="EX56" s="107"/>
      <c r="EY56" s="107"/>
      <c r="EZ56" s="107"/>
      <c r="FA56" s="126"/>
      <c r="FB56" s="127"/>
      <c r="FC56" s="107"/>
      <c r="FD56" s="107"/>
      <c r="FE56" s="107"/>
      <c r="FF56" s="126"/>
      <c r="FG56" s="127"/>
      <c r="FH56" s="128"/>
      <c r="FI56" s="109"/>
      <c r="FJ56" s="129"/>
      <c r="FK56" s="101"/>
      <c r="FL56" s="112" t="s">
        <v>130</v>
      </c>
      <c r="FM56" s="1">
        <v>1731568.821</v>
      </c>
      <c r="FN56" s="1">
        <v>6451323.4539999999</v>
      </c>
      <c r="FO56" s="1">
        <v>619.40800000000002</v>
      </c>
      <c r="FP56" s="97">
        <f t="shared" si="58"/>
        <v>-5.2499999990686774E-2</v>
      </c>
      <c r="FQ56" s="113">
        <f t="shared" si="59"/>
        <v>-7.2999999858438969E-2</v>
      </c>
      <c r="FR56" s="113">
        <f t="shared" si="60"/>
        <v>0.46879999999998745</v>
      </c>
      <c r="FS56" s="114">
        <f t="shared" si="295"/>
        <v>234.27713929008632</v>
      </c>
      <c r="FT56" s="113">
        <f t="shared" si="296"/>
        <v>8.9918018096231414E-2</v>
      </c>
      <c r="FU56" s="97">
        <f t="shared" si="63"/>
        <v>9.9999993108212948E-4</v>
      </c>
      <c r="FV56" s="113">
        <f t="shared" si="63"/>
        <v>2.500000037252903E-2</v>
      </c>
      <c r="FW56" s="113">
        <f t="shared" si="63"/>
        <v>-1.5999999999962711E-2</v>
      </c>
      <c r="FX56" s="114">
        <f t="shared" si="297"/>
        <v>87.709390149153677</v>
      </c>
      <c r="FY56" s="115">
        <f t="shared" si="298"/>
        <v>2.5019992375870458E-2</v>
      </c>
      <c r="FZ56" s="116">
        <v>0.04</v>
      </c>
      <c r="GA56" s="99"/>
      <c r="GB56" s="124" t="s">
        <v>54</v>
      </c>
      <c r="GC56" s="101"/>
      <c r="GD56" s="107"/>
      <c r="GE56" s="107"/>
      <c r="GF56" s="107"/>
      <c r="GG56" s="126"/>
      <c r="GH56" s="127"/>
      <c r="GI56" s="128"/>
      <c r="GJ56" s="109"/>
      <c r="GK56" s="129"/>
      <c r="GL56" s="101"/>
      <c r="GM56" s="119"/>
    </row>
    <row r="57" spans="1:195" x14ac:dyDescent="0.35">
      <c r="A57" s="18" t="s">
        <v>137</v>
      </c>
      <c r="B57" s="136">
        <v>45539</v>
      </c>
      <c r="C57" s="137">
        <v>1732680.611</v>
      </c>
      <c r="D57" s="135">
        <v>6452989.5480000004</v>
      </c>
      <c r="E57" s="135">
        <v>916.99800000000005</v>
      </c>
      <c r="F57" s="20" t="s">
        <v>119</v>
      </c>
      <c r="G57" s="113"/>
      <c r="H57" s="115"/>
      <c r="I57" s="119"/>
      <c r="J57" s="119"/>
      <c r="K57" s="119"/>
      <c r="L57" s="120"/>
      <c r="M57" s="119"/>
      <c r="N57" s="19"/>
      <c r="O57" s="89" t="s">
        <v>137</v>
      </c>
      <c r="P57" s="90">
        <v>1732680.382</v>
      </c>
      <c r="Q57" s="90">
        <v>6452989.2889999999</v>
      </c>
      <c r="R57" s="90">
        <v>916.91399999999999</v>
      </c>
      <c r="S57" s="97">
        <f t="shared" si="346"/>
        <v>-0.22900000005029142</v>
      </c>
      <c r="T57" s="113">
        <f t="shared" si="347"/>
        <v>-0.25900000054389238</v>
      </c>
      <c r="U57" s="113">
        <f t="shared" si="348"/>
        <v>-8.4000000000060027E-2</v>
      </c>
      <c r="V57" s="114">
        <f t="shared" si="353"/>
        <v>228.51785444926441</v>
      </c>
      <c r="W57" s="115">
        <f t="shared" si="354"/>
        <v>0.34571953995221288</v>
      </c>
      <c r="X57" s="113"/>
      <c r="Y57" s="113"/>
      <c r="Z57" s="113"/>
      <c r="AA57" s="114"/>
      <c r="AB57" s="115"/>
      <c r="AC57" s="93"/>
      <c r="AD57" s="132"/>
      <c r="AE57" s="123"/>
      <c r="AF57" s="96"/>
      <c r="AG57" s="97"/>
      <c r="AH57" s="113"/>
      <c r="AI57" s="113"/>
      <c r="AJ57" s="114"/>
      <c r="AK57" s="115"/>
      <c r="AL57" s="116"/>
      <c r="AM57" s="99"/>
      <c r="AN57" s="124"/>
      <c r="AO57" s="101"/>
      <c r="AP57" s="89"/>
      <c r="AQ57" s="2"/>
      <c r="AR57" s="2"/>
      <c r="AS57" s="4"/>
      <c r="AT57" s="107"/>
      <c r="AU57" s="107"/>
      <c r="AV57" s="107"/>
      <c r="AW57" s="126"/>
      <c r="AX57" s="127"/>
      <c r="AY57" s="107"/>
      <c r="AZ57" s="107"/>
      <c r="BA57" s="107"/>
      <c r="BB57" s="126"/>
      <c r="BC57" s="127"/>
      <c r="BD57" s="128"/>
      <c r="BE57" s="109"/>
      <c r="BF57" s="129"/>
      <c r="BG57" s="101"/>
      <c r="BH57" s="112" t="s">
        <v>137</v>
      </c>
      <c r="BI57" s="90">
        <v>1732680.3589999999</v>
      </c>
      <c r="BJ57" s="90">
        <v>6452989.2829999998</v>
      </c>
      <c r="BK57" s="90">
        <v>916.91600000000005</v>
      </c>
      <c r="BL57" s="97">
        <f t="shared" si="18"/>
        <v>-0.2520000000949949</v>
      </c>
      <c r="BM57" s="113">
        <f t="shared" si="19"/>
        <v>-0.26500000059604645</v>
      </c>
      <c r="BN57" s="113">
        <f t="shared" si="20"/>
        <v>-8.1999999999993634E-2</v>
      </c>
      <c r="BO57" s="114">
        <f t="shared" si="21"/>
        <v>226.44040278281312</v>
      </c>
      <c r="BP57" s="113">
        <f t="shared" si="22"/>
        <v>0.36568975971960449</v>
      </c>
      <c r="BQ57" s="97">
        <f t="shared" si="23"/>
        <v>-2.3000000044703484E-2</v>
      </c>
      <c r="BR57" s="113">
        <f t="shared" si="24"/>
        <v>-6.0000000521540642E-3</v>
      </c>
      <c r="BS57" s="113">
        <f t="shared" si="25"/>
        <v>2.0000000000663931E-3</v>
      </c>
      <c r="BT57" s="114">
        <f t="shared" si="4"/>
        <v>194.62087408307562</v>
      </c>
      <c r="BU57" s="115">
        <f t="shared" si="5"/>
        <v>2.3769728704430115E-2</v>
      </c>
      <c r="BV57" s="116">
        <v>0.04</v>
      </c>
      <c r="BW57" s="99"/>
      <c r="BX57" s="124" t="s">
        <v>54</v>
      </c>
      <c r="BY57" s="96"/>
      <c r="BZ57" s="97"/>
      <c r="CA57" s="97"/>
      <c r="CB57" s="97"/>
      <c r="CC57" s="114"/>
      <c r="CD57" s="115"/>
      <c r="CE57" s="116"/>
      <c r="CF57" s="99"/>
      <c r="CG57" s="124"/>
      <c r="CH57" s="101"/>
      <c r="CI57" s="89"/>
      <c r="CJ57" s="2"/>
      <c r="CK57" s="1"/>
      <c r="CL57" s="3"/>
      <c r="CM57" s="107"/>
      <c r="CN57" s="107"/>
      <c r="CO57" s="107"/>
      <c r="CP57" s="126"/>
      <c r="CQ57" s="127"/>
      <c r="CR57" s="107"/>
      <c r="CS57" s="107"/>
      <c r="CT57" s="107"/>
      <c r="CU57" s="126"/>
      <c r="CV57" s="127"/>
      <c r="CW57" s="128"/>
      <c r="CX57" s="109"/>
      <c r="CY57" s="129"/>
      <c r="CZ57" s="101"/>
      <c r="DA57" s="112" t="s">
        <v>137</v>
      </c>
      <c r="DB57" s="1">
        <v>1732680.3740000001</v>
      </c>
      <c r="DC57" s="1">
        <v>6452989.2470000004</v>
      </c>
      <c r="DD57" s="1">
        <v>916.91800000000001</v>
      </c>
      <c r="DE57" s="97">
        <f t="shared" si="32"/>
        <v>-0.23699999996460974</v>
      </c>
      <c r="DF57" s="113">
        <f t="shared" si="33"/>
        <v>-0.30099999997764826</v>
      </c>
      <c r="DG57" s="113">
        <f t="shared" si="34"/>
        <v>-8.0000000000040927E-2</v>
      </c>
      <c r="DH57" s="114">
        <f t="shared" si="339"/>
        <v>231.78397407213345</v>
      </c>
      <c r="DI57" s="113">
        <f t="shared" si="340"/>
        <v>0.38310572949222421</v>
      </c>
      <c r="DJ57" s="97">
        <f t="shared" si="341"/>
        <v>1.500000013038516E-2</v>
      </c>
      <c r="DK57" s="113">
        <f t="shared" si="342"/>
        <v>-3.599999938160181E-2</v>
      </c>
      <c r="DL57" s="113">
        <f t="shared" si="343"/>
        <v>1.9999999999527063E-3</v>
      </c>
      <c r="DM57" s="114">
        <f t="shared" si="344"/>
        <v>292.6198654742816</v>
      </c>
      <c r="DN57" s="115">
        <f t="shared" si="345"/>
        <v>3.8999999479319043E-2</v>
      </c>
      <c r="DO57" s="116">
        <v>0.04</v>
      </c>
      <c r="DP57" s="99"/>
      <c r="DQ57" s="124" t="s">
        <v>54</v>
      </c>
      <c r="DR57" s="96"/>
      <c r="DS57" s="97"/>
      <c r="DT57" s="97"/>
      <c r="DU57" s="97"/>
      <c r="DV57" s="114"/>
      <c r="DW57" s="115"/>
      <c r="DX57" s="116"/>
      <c r="DY57" s="99"/>
      <c r="DZ57" s="124"/>
      <c r="EA57" s="101"/>
      <c r="EB57" s="112" t="s">
        <v>137</v>
      </c>
      <c r="EC57" s="1">
        <v>1732680.3670000001</v>
      </c>
      <c r="ED57" s="1">
        <v>6452989.2300000004</v>
      </c>
      <c r="EE57" s="1">
        <v>916.86800000000005</v>
      </c>
      <c r="EF57" s="97">
        <f t="shared" si="47"/>
        <v>-0.24399999994784594</v>
      </c>
      <c r="EG57" s="113">
        <f t="shared" si="48"/>
        <v>-0.31799999997019768</v>
      </c>
      <c r="EH57" s="113">
        <f t="shared" si="49"/>
        <v>-0.12999999999999545</v>
      </c>
      <c r="EI57" s="114">
        <f t="shared" si="112"/>
        <v>232.50113204048759</v>
      </c>
      <c r="EJ57" s="113">
        <f t="shared" si="113"/>
        <v>0.40082415091358276</v>
      </c>
      <c r="EK57" s="97">
        <f t="shared" si="52"/>
        <v>-6.9999999832361937E-3</v>
      </c>
      <c r="EL57" s="113">
        <f t="shared" si="53"/>
        <v>-1.6999999992549419E-2</v>
      </c>
      <c r="EM57" s="113">
        <f t="shared" si="54"/>
        <v>-4.9999999999954525E-2</v>
      </c>
      <c r="EN57" s="114">
        <f t="shared" si="114"/>
        <v>247.61986498750852</v>
      </c>
      <c r="EO57" s="115">
        <f t="shared" si="115"/>
        <v>1.838477629757803E-2</v>
      </c>
      <c r="EP57" s="116">
        <v>0.04</v>
      </c>
      <c r="EQ57" s="99"/>
      <c r="ER57" s="124" t="s">
        <v>54</v>
      </c>
      <c r="ES57" s="101"/>
      <c r="ET57" s="89"/>
      <c r="EU57" s="119"/>
      <c r="EV57" s="119"/>
      <c r="EW57" s="208"/>
      <c r="EX57" s="107"/>
      <c r="EY57" s="107"/>
      <c r="EZ57" s="107"/>
      <c r="FA57" s="126"/>
      <c r="FB57" s="127"/>
      <c r="FC57" s="107"/>
      <c r="FD57" s="107"/>
      <c r="FE57" s="107"/>
      <c r="FF57" s="126"/>
      <c r="FG57" s="127"/>
      <c r="FH57" s="128"/>
      <c r="FI57" s="109"/>
      <c r="FJ57" s="129"/>
      <c r="FK57" s="101"/>
      <c r="FL57" s="112" t="s">
        <v>137</v>
      </c>
      <c r="FM57" s="1">
        <v>1732680.3459999999</v>
      </c>
      <c r="FN57" s="1">
        <v>6452989.1670000004</v>
      </c>
      <c r="FO57" s="1">
        <v>916.89499999999998</v>
      </c>
      <c r="FP57" s="97">
        <f t="shared" si="58"/>
        <v>-0.26500000013038516</v>
      </c>
      <c r="FQ57" s="113">
        <f t="shared" si="59"/>
        <v>-0.38100000005215406</v>
      </c>
      <c r="FR57" s="113">
        <f t="shared" si="60"/>
        <v>-0.10300000000006548</v>
      </c>
      <c r="FS57" s="114">
        <f t="shared" si="295"/>
        <v>235.17991718430099</v>
      </c>
      <c r="FT57" s="113">
        <f t="shared" si="296"/>
        <v>0.46409697274259992</v>
      </c>
      <c r="FU57" s="97">
        <f t="shared" si="63"/>
        <v>-2.1000000182539225E-2</v>
      </c>
      <c r="FV57" s="113">
        <f t="shared" si="63"/>
        <v>-6.3000000081956387E-2</v>
      </c>
      <c r="FW57" s="113">
        <f t="shared" si="63"/>
        <v>2.6999999999929969E-2</v>
      </c>
      <c r="FX57" s="114">
        <f t="shared" si="297"/>
        <v>251.56505105002833</v>
      </c>
      <c r="FY57" s="115">
        <f t="shared" si="298"/>
        <v>6.6407830999010597E-2</v>
      </c>
      <c r="FZ57" s="116">
        <v>0.04</v>
      </c>
      <c r="GA57" s="99"/>
      <c r="GB57" s="124">
        <v>3</v>
      </c>
      <c r="GC57" s="101"/>
      <c r="GD57" s="107"/>
      <c r="GE57" s="107"/>
      <c r="GF57" s="107"/>
      <c r="GG57" s="126"/>
      <c r="GH57" s="127"/>
      <c r="GI57" s="128"/>
      <c r="GJ57" s="109"/>
      <c r="GK57" s="129"/>
      <c r="GL57" s="101"/>
      <c r="GM57" s="119"/>
    </row>
    <row r="58" spans="1:195" x14ac:dyDescent="0.35">
      <c r="A58" s="18" t="s">
        <v>138</v>
      </c>
      <c r="B58" s="136">
        <v>45539</v>
      </c>
      <c r="C58" s="137">
        <v>1731860.966</v>
      </c>
      <c r="D58" s="135">
        <v>6453394.7450000001</v>
      </c>
      <c r="E58" s="135">
        <v>878.09199999999998</v>
      </c>
      <c r="F58" s="20" t="s">
        <v>119</v>
      </c>
      <c r="G58" s="113"/>
      <c r="H58" s="115"/>
      <c r="I58" s="119"/>
      <c r="J58" s="119"/>
      <c r="K58" s="119"/>
      <c r="L58" s="120"/>
      <c r="M58" s="119"/>
      <c r="N58" s="19"/>
      <c r="O58" s="89" t="s">
        <v>138</v>
      </c>
      <c r="P58" s="90">
        <v>1731860.8940000001</v>
      </c>
      <c r="Q58" s="90">
        <v>6453394.6670000004</v>
      </c>
      <c r="R58" s="90">
        <v>878.10599999999999</v>
      </c>
      <c r="S58" s="97">
        <f t="shared" si="346"/>
        <v>-7.1999999927356839E-2</v>
      </c>
      <c r="T58" s="113">
        <f t="shared" si="347"/>
        <v>-7.799999974668026E-2</v>
      </c>
      <c r="U58" s="113">
        <f t="shared" si="348"/>
        <v>1.4000000000010004E-2</v>
      </c>
      <c r="V58" s="114">
        <f t="shared" si="353"/>
        <v>227.29060997870781</v>
      </c>
      <c r="W58" s="115">
        <f t="shared" si="354"/>
        <v>0.10615083584231218</v>
      </c>
      <c r="X58" s="113"/>
      <c r="Y58" s="113"/>
      <c r="Z58" s="113"/>
      <c r="AA58" s="114"/>
      <c r="AB58" s="115"/>
      <c r="AC58" s="93"/>
      <c r="AD58" s="132"/>
      <c r="AE58" s="123"/>
      <c r="AF58" s="96"/>
      <c r="AG58" s="97"/>
      <c r="AH58" s="113"/>
      <c r="AI58" s="113"/>
      <c r="AJ58" s="114"/>
      <c r="AK58" s="115"/>
      <c r="AL58" s="116"/>
      <c r="AM58" s="99"/>
      <c r="AN58" s="124"/>
      <c r="AO58" s="101"/>
      <c r="AP58" s="89"/>
      <c r="AQ58" s="2"/>
      <c r="AR58" s="2"/>
      <c r="AS58" s="4"/>
      <c r="AT58" s="107"/>
      <c r="AU58" s="107"/>
      <c r="AV58" s="107"/>
      <c r="AW58" s="126"/>
      <c r="AX58" s="127"/>
      <c r="AY58" s="107"/>
      <c r="AZ58" s="107"/>
      <c r="BA58" s="107"/>
      <c r="BB58" s="126"/>
      <c r="BC58" s="127"/>
      <c r="BD58" s="128"/>
      <c r="BE58" s="109"/>
      <c r="BF58" s="129"/>
      <c r="BG58" s="101"/>
      <c r="BH58" s="112" t="s">
        <v>138</v>
      </c>
      <c r="BI58" s="90">
        <v>1731860.8859999999</v>
      </c>
      <c r="BJ58" s="90">
        <v>6453394.6679999996</v>
      </c>
      <c r="BK58" s="90">
        <v>878.08500000000004</v>
      </c>
      <c r="BL58" s="97">
        <f t="shared" si="18"/>
        <v>-8.0000000074505806E-2</v>
      </c>
      <c r="BM58" s="113">
        <f t="shared" si="19"/>
        <v>-7.7000000514090061E-2</v>
      </c>
      <c r="BN58" s="113">
        <f t="shared" si="20"/>
        <v>-6.9999999999481588E-3</v>
      </c>
      <c r="BO58" s="114">
        <f t="shared" si="21"/>
        <v>223.90530957261387</v>
      </c>
      <c r="BP58" s="113">
        <f t="shared" si="22"/>
        <v>0.11103603059858902</v>
      </c>
      <c r="BQ58" s="97">
        <f t="shared" si="23"/>
        <v>-8.0000001471489668E-3</v>
      </c>
      <c r="BR58" s="113">
        <f t="shared" si="24"/>
        <v>9.9999923259019852E-4</v>
      </c>
      <c r="BS58" s="113">
        <f t="shared" si="25"/>
        <v>-2.0999999999958163E-2</v>
      </c>
      <c r="BT58" s="114">
        <f t="shared" si="4"/>
        <v>172.8749891924175</v>
      </c>
      <c r="BU58" s="115">
        <f t="shared" si="5"/>
        <v>8.0622577991257809E-3</v>
      </c>
      <c r="BV58" s="116">
        <v>0.04</v>
      </c>
      <c r="BW58" s="99"/>
      <c r="BX58" s="124" t="s">
        <v>54</v>
      </c>
      <c r="BY58" s="96"/>
      <c r="BZ58" s="97"/>
      <c r="CA58" s="97"/>
      <c r="CB58" s="97"/>
      <c r="CC58" s="114"/>
      <c r="CD58" s="115"/>
      <c r="CE58" s="116"/>
      <c r="CF58" s="99"/>
      <c r="CG58" s="124"/>
      <c r="CH58" s="101"/>
      <c r="CI58" s="89"/>
      <c r="CJ58" s="2"/>
      <c r="CK58" s="1"/>
      <c r="CL58" s="3"/>
      <c r="CM58" s="107"/>
      <c r="CN58" s="107"/>
      <c r="CO58" s="107"/>
      <c r="CP58" s="126"/>
      <c r="CQ58" s="127"/>
      <c r="CR58" s="107"/>
      <c r="CS58" s="107"/>
      <c r="CT58" s="107"/>
      <c r="CU58" s="126"/>
      <c r="CV58" s="127"/>
      <c r="CW58" s="128"/>
      <c r="CX58" s="109"/>
      <c r="CY58" s="129"/>
      <c r="CZ58" s="101"/>
      <c r="DA58" s="112" t="s">
        <v>138</v>
      </c>
      <c r="DB58" s="1">
        <v>1731860.899</v>
      </c>
      <c r="DC58" s="1">
        <v>6453394.6550000003</v>
      </c>
      <c r="DD58" s="1">
        <v>878.07399999999996</v>
      </c>
      <c r="DE58" s="97">
        <f t="shared" si="32"/>
        <v>-6.7000000039115548E-2</v>
      </c>
      <c r="DF58" s="113">
        <f t="shared" si="33"/>
        <v>-8.9999999850988388E-2</v>
      </c>
      <c r="DG58" s="113">
        <f t="shared" si="34"/>
        <v>-1.8000000000029104E-2</v>
      </c>
      <c r="DH58" s="114">
        <f t="shared" si="339"/>
        <v>233.33436445589683</v>
      </c>
      <c r="DI58" s="113">
        <f t="shared" si="340"/>
        <v>0.11220071291404254</v>
      </c>
      <c r="DJ58" s="97">
        <f t="shared" si="341"/>
        <v>1.3000000035390258E-2</v>
      </c>
      <c r="DK58" s="113">
        <f t="shared" si="342"/>
        <v>-1.2999999336898327E-2</v>
      </c>
      <c r="DL58" s="113">
        <f t="shared" si="343"/>
        <v>-1.1000000000080945E-2</v>
      </c>
      <c r="DM58" s="114">
        <f t="shared" si="344"/>
        <v>315.00000153925544</v>
      </c>
      <c r="DN58" s="115">
        <f t="shared" si="345"/>
        <v>1.8384775866991245E-2</v>
      </c>
      <c r="DO58" s="116">
        <v>0.04</v>
      </c>
      <c r="DP58" s="99"/>
      <c r="DQ58" s="124" t="s">
        <v>54</v>
      </c>
      <c r="DR58" s="96"/>
      <c r="DS58" s="97"/>
      <c r="DT58" s="97"/>
      <c r="DU58" s="97"/>
      <c r="DV58" s="114"/>
      <c r="DW58" s="115"/>
      <c r="DX58" s="116"/>
      <c r="DY58" s="99"/>
      <c r="DZ58" s="124"/>
      <c r="EA58" s="101"/>
      <c r="EB58" s="112" t="s">
        <v>138</v>
      </c>
      <c r="EC58" s="1">
        <v>1731860.861</v>
      </c>
      <c r="ED58" s="1">
        <v>6453394.6500000004</v>
      </c>
      <c r="EE58" s="1">
        <v>878.08299999999997</v>
      </c>
      <c r="EF58" s="97">
        <f t="shared" si="47"/>
        <v>-0.10499999998137355</v>
      </c>
      <c r="EG58" s="113">
        <f t="shared" si="48"/>
        <v>-9.4999999739229679E-2</v>
      </c>
      <c r="EH58" s="113">
        <f t="shared" si="49"/>
        <v>-9.0000000000145519E-3</v>
      </c>
      <c r="EI58" s="114">
        <f t="shared" si="112"/>
        <v>222.13759470070005</v>
      </c>
      <c r="EJ58" s="113">
        <f t="shared" si="113"/>
        <v>0.14159802239629649</v>
      </c>
      <c r="EK58" s="97">
        <f t="shared" si="52"/>
        <v>-3.7999999942258E-2</v>
      </c>
      <c r="EL58" s="113">
        <f t="shared" si="53"/>
        <v>-4.999999888241291E-3</v>
      </c>
      <c r="EM58" s="113">
        <f t="shared" si="54"/>
        <v>9.0000000000145519E-3</v>
      </c>
      <c r="EN58" s="114">
        <f t="shared" si="114"/>
        <v>187.49585748535029</v>
      </c>
      <c r="EO58" s="115">
        <f t="shared" si="115"/>
        <v>3.8327535721645621E-2</v>
      </c>
      <c r="EP58" s="116">
        <v>0.04</v>
      </c>
      <c r="EQ58" s="99"/>
      <c r="ER58" s="124" t="s">
        <v>54</v>
      </c>
      <c r="ES58" s="101"/>
      <c r="ET58" s="89"/>
      <c r="EU58" s="119"/>
      <c r="EV58" s="119"/>
      <c r="EW58" s="208"/>
      <c r="EX58" s="107"/>
      <c r="EY58" s="107"/>
      <c r="EZ58" s="107"/>
      <c r="FA58" s="126"/>
      <c r="FB58" s="127"/>
      <c r="FC58" s="107"/>
      <c r="FD58" s="107"/>
      <c r="FE58" s="107"/>
      <c r="FF58" s="126"/>
      <c r="FG58" s="127"/>
      <c r="FH58" s="128"/>
      <c r="FI58" s="109"/>
      <c r="FJ58" s="129"/>
      <c r="FK58" s="101"/>
      <c r="FL58" s="112" t="s">
        <v>138</v>
      </c>
      <c r="FM58" s="1">
        <v>1731860.87</v>
      </c>
      <c r="FN58" s="1">
        <v>6453394.6090000002</v>
      </c>
      <c r="FO58" s="1">
        <v>878.07399999999996</v>
      </c>
      <c r="FP58" s="97">
        <f t="shared" si="58"/>
        <v>-9.5999999903142452E-2</v>
      </c>
      <c r="FQ58" s="113">
        <f t="shared" si="59"/>
        <v>-0.13599999994039536</v>
      </c>
      <c r="FR58" s="113">
        <f t="shared" si="60"/>
        <v>-1.8000000000029104E-2</v>
      </c>
      <c r="FS58" s="114">
        <f t="shared" si="295"/>
        <v>234.78240704721171</v>
      </c>
      <c r="FT58" s="113">
        <f t="shared" si="296"/>
        <v>0.1664692162689273</v>
      </c>
      <c r="FU58" s="97">
        <f t="shared" si="63"/>
        <v>9.0000000782310963E-3</v>
      </c>
      <c r="FV58" s="113">
        <f t="shared" si="63"/>
        <v>-4.1000000201165676E-2</v>
      </c>
      <c r="FW58" s="113">
        <f t="shared" si="63"/>
        <v>-9.0000000000145519E-3</v>
      </c>
      <c r="FX58" s="114">
        <f t="shared" si="297"/>
        <v>282.38075697423358</v>
      </c>
      <c r="FY58" s="115">
        <f t="shared" si="298"/>
        <v>4.1976183936891467E-2</v>
      </c>
      <c r="FZ58" s="116">
        <v>0.04</v>
      </c>
      <c r="GA58" s="99"/>
      <c r="GB58" s="124" t="s">
        <v>54</v>
      </c>
      <c r="GC58" s="101"/>
      <c r="GD58" s="107"/>
      <c r="GE58" s="107"/>
      <c r="GF58" s="107"/>
      <c r="GG58" s="126"/>
      <c r="GH58" s="127"/>
      <c r="GI58" s="128"/>
      <c r="GJ58" s="109"/>
      <c r="GK58" s="129"/>
      <c r="GL58" s="101"/>
      <c r="GM58" s="119"/>
    </row>
    <row r="59" spans="1:195" x14ac:dyDescent="0.35">
      <c r="A59" s="18" t="s">
        <v>144</v>
      </c>
      <c r="B59" s="136">
        <v>45573</v>
      </c>
      <c r="C59" s="107">
        <v>1732970.83</v>
      </c>
      <c r="D59" s="135">
        <v>6452807.591</v>
      </c>
      <c r="E59" s="135">
        <v>921.85699999999997</v>
      </c>
      <c r="F59" s="20" t="s">
        <v>119</v>
      </c>
      <c r="G59" s="113"/>
      <c r="H59" s="115"/>
      <c r="I59" s="119"/>
      <c r="J59" s="119"/>
      <c r="K59" s="119"/>
      <c r="L59" s="120"/>
      <c r="M59" s="119"/>
      <c r="N59" s="19"/>
      <c r="O59" s="89" t="s">
        <v>144</v>
      </c>
      <c r="P59" s="90">
        <v>1732970.7339999999</v>
      </c>
      <c r="Q59" s="90">
        <v>6452807.483</v>
      </c>
      <c r="R59" s="90">
        <v>921.86900000000003</v>
      </c>
      <c r="S59" s="97">
        <f t="shared" si="346"/>
        <v>-9.6000000135973096E-2</v>
      </c>
      <c r="T59" s="113">
        <f t="shared" si="347"/>
        <v>-0.10800000000745058</v>
      </c>
      <c r="U59" s="113">
        <f t="shared" si="348"/>
        <v>1.2000000000057298E-2</v>
      </c>
      <c r="V59" s="114">
        <f t="shared" si="353"/>
        <v>228.36646062509584</v>
      </c>
      <c r="W59" s="115">
        <f t="shared" si="354"/>
        <v>0.14449913504141179</v>
      </c>
      <c r="X59" s="113"/>
      <c r="Y59" s="113"/>
      <c r="Z59" s="113"/>
      <c r="AA59" s="114"/>
      <c r="AB59" s="115"/>
      <c r="AC59" s="93"/>
      <c r="AD59" s="132"/>
      <c r="AE59" s="123"/>
      <c r="AF59" s="96"/>
      <c r="AG59" s="97"/>
      <c r="AH59" s="113"/>
      <c r="AI59" s="113"/>
      <c r="AJ59" s="114"/>
      <c r="AK59" s="115"/>
      <c r="AL59" s="116"/>
      <c r="AM59" s="99"/>
      <c r="AN59" s="124"/>
      <c r="AO59" s="101"/>
      <c r="AP59" s="89"/>
      <c r="AQ59" s="2"/>
      <c r="AR59" s="2"/>
      <c r="AS59" s="4"/>
      <c r="AT59" s="107"/>
      <c r="AU59" s="107"/>
      <c r="AV59" s="107"/>
      <c r="AW59" s="126"/>
      <c r="AX59" s="127"/>
      <c r="AY59" s="107"/>
      <c r="AZ59" s="107"/>
      <c r="BA59" s="107"/>
      <c r="BB59" s="126"/>
      <c r="BC59" s="127"/>
      <c r="BD59" s="128"/>
      <c r="BE59" s="109"/>
      <c r="BF59" s="129"/>
      <c r="BG59" s="101"/>
      <c r="BH59" s="112" t="s">
        <v>144</v>
      </c>
      <c r="BI59" s="90">
        <v>1732970.7169999999</v>
      </c>
      <c r="BJ59" s="90">
        <v>6452807.4529999997</v>
      </c>
      <c r="BK59" s="90">
        <v>921.84100000000001</v>
      </c>
      <c r="BL59" s="97">
        <f t="shared" si="18"/>
        <v>-0.11300000012852252</v>
      </c>
      <c r="BM59" s="113">
        <f t="shared" si="19"/>
        <v>-0.1380000002682209</v>
      </c>
      <c r="BN59" s="113">
        <f t="shared" si="20"/>
        <v>-1.5999999999962711E-2</v>
      </c>
      <c r="BO59" s="114">
        <f t="shared" si="21"/>
        <v>230.68799127590646</v>
      </c>
      <c r="BP59" s="113">
        <f t="shared" si="22"/>
        <v>0.17836199175574111</v>
      </c>
      <c r="BQ59" s="97">
        <f t="shared" si="23"/>
        <v>-1.6999999992549419E-2</v>
      </c>
      <c r="BR59" s="113">
        <f t="shared" si="24"/>
        <v>-3.0000000260770321E-2</v>
      </c>
      <c r="BS59" s="113">
        <f t="shared" si="25"/>
        <v>-2.8000000000020009E-2</v>
      </c>
      <c r="BT59" s="114">
        <f t="shared" si="4"/>
        <v>240.46121796483573</v>
      </c>
      <c r="BU59" s="115">
        <f t="shared" si="5"/>
        <v>3.448187952233607E-2</v>
      </c>
      <c r="BV59" s="116">
        <v>0.04</v>
      </c>
      <c r="BW59" s="99"/>
      <c r="BX59" s="124" t="s">
        <v>54</v>
      </c>
      <c r="BY59" s="96"/>
      <c r="BZ59" s="97"/>
      <c r="CA59" s="97"/>
      <c r="CB59" s="97"/>
      <c r="CC59" s="114"/>
      <c r="CD59" s="115"/>
      <c r="CE59" s="116"/>
      <c r="CF59" s="99"/>
      <c r="CG59" s="124"/>
      <c r="CH59" s="101"/>
      <c r="CI59" s="89"/>
      <c r="CJ59" s="2"/>
      <c r="CK59" s="1"/>
      <c r="CL59" s="3"/>
      <c r="CM59" s="107"/>
      <c r="CN59" s="107"/>
      <c r="CO59" s="107"/>
      <c r="CP59" s="126"/>
      <c r="CQ59" s="127"/>
      <c r="CR59" s="107"/>
      <c r="CS59" s="107"/>
      <c r="CT59" s="107"/>
      <c r="CU59" s="126"/>
      <c r="CV59" s="127"/>
      <c r="CW59" s="128"/>
      <c r="CX59" s="109"/>
      <c r="CY59" s="129"/>
      <c r="CZ59" s="101"/>
      <c r="DA59" s="112" t="s">
        <v>144</v>
      </c>
      <c r="DB59" s="1">
        <v>1732970.74</v>
      </c>
      <c r="DC59" s="1">
        <v>6452807.449</v>
      </c>
      <c r="DD59" s="1">
        <v>921.827</v>
      </c>
      <c r="DE59" s="97">
        <f t="shared" si="32"/>
        <v>-9.0000000083819032E-2</v>
      </c>
      <c r="DF59" s="113">
        <f t="shared" si="33"/>
        <v>-0.14199999999254942</v>
      </c>
      <c r="DG59" s="113">
        <f t="shared" si="34"/>
        <v>-2.9999999999972715E-2</v>
      </c>
      <c r="DH59" s="114">
        <f t="shared" si="339"/>
        <v>237.63336190978777</v>
      </c>
      <c r="DI59" s="113">
        <f t="shared" si="340"/>
        <v>0.16811900550791831</v>
      </c>
      <c r="DJ59" s="97">
        <f t="shared" si="341"/>
        <v>2.3000000044703484E-2</v>
      </c>
      <c r="DK59" s="113">
        <f t="shared" si="342"/>
        <v>-3.9999997243285179E-3</v>
      </c>
      <c r="DL59" s="113">
        <f t="shared" si="343"/>
        <v>-1.4000000000010004E-2</v>
      </c>
      <c r="DM59" s="114">
        <f t="shared" si="344"/>
        <v>350.13419374228437</v>
      </c>
      <c r="DN59" s="115">
        <f t="shared" si="345"/>
        <v>2.3345235056666028E-2</v>
      </c>
      <c r="DO59" s="116">
        <v>0.04</v>
      </c>
      <c r="DP59" s="99"/>
      <c r="DQ59" s="124" t="s">
        <v>54</v>
      </c>
      <c r="DR59" s="96"/>
      <c r="DS59" s="97"/>
      <c r="DT59" s="97"/>
      <c r="DU59" s="97"/>
      <c r="DV59" s="114"/>
      <c r="DW59" s="115"/>
      <c r="DX59" s="116"/>
      <c r="DY59" s="99"/>
      <c r="DZ59" s="124"/>
      <c r="EA59" s="101"/>
      <c r="EB59" s="112" t="s">
        <v>144</v>
      </c>
      <c r="EC59" s="1">
        <v>1732970.7220000001</v>
      </c>
      <c r="ED59" s="1">
        <v>6452807.443</v>
      </c>
      <c r="EE59" s="1">
        <v>921.79499999999996</v>
      </c>
      <c r="EF59" s="97">
        <f t="shared" si="47"/>
        <v>-0.10800000000745058</v>
      </c>
      <c r="EG59" s="113">
        <f t="shared" si="48"/>
        <v>-0.14800000004470348</v>
      </c>
      <c r="EH59" s="113">
        <f t="shared" si="49"/>
        <v>-6.2000000000011823E-2</v>
      </c>
      <c r="EI59" s="114">
        <f t="shared" si="112"/>
        <v>233.88065915687878</v>
      </c>
      <c r="EJ59" s="113">
        <f t="shared" si="113"/>
        <v>0.18321571989008356</v>
      </c>
      <c r="EK59" s="97">
        <f t="shared" si="52"/>
        <v>-1.7999999923631549E-2</v>
      </c>
      <c r="EL59" s="113">
        <f t="shared" si="53"/>
        <v>-6.0000000521540642E-3</v>
      </c>
      <c r="EM59" s="113">
        <f t="shared" si="54"/>
        <v>-3.2000000000039108E-2</v>
      </c>
      <c r="EN59" s="114">
        <f t="shared" si="114"/>
        <v>198.43494904525892</v>
      </c>
      <c r="EO59" s="115">
        <f t="shared" si="115"/>
        <v>1.8973665905053366E-2</v>
      </c>
      <c r="EP59" s="116">
        <v>0.04</v>
      </c>
      <c r="EQ59" s="99"/>
      <c r="ER59" s="124" t="s">
        <v>54</v>
      </c>
      <c r="ES59" s="101"/>
      <c r="ET59" s="89"/>
      <c r="EU59" s="119"/>
      <c r="EV59" s="119"/>
      <c r="EW59" s="208"/>
      <c r="EX59" s="107"/>
      <c r="EY59" s="107"/>
      <c r="EZ59" s="107"/>
      <c r="FA59" s="126"/>
      <c r="FB59" s="127"/>
      <c r="FC59" s="107"/>
      <c r="FD59" s="107"/>
      <c r="FE59" s="107"/>
      <c r="FF59" s="126"/>
      <c r="FG59" s="127"/>
      <c r="FH59" s="128"/>
      <c r="FI59" s="109"/>
      <c r="FJ59" s="129"/>
      <c r="FK59" s="101"/>
      <c r="FL59" s="112" t="s">
        <v>144</v>
      </c>
      <c r="FM59" s="1">
        <v>1732970.7069999999</v>
      </c>
      <c r="FN59" s="1">
        <v>6452807.409</v>
      </c>
      <c r="FO59" s="1">
        <v>921.82899999999995</v>
      </c>
      <c r="FP59" s="97">
        <f t="shared" si="58"/>
        <v>-0.12300000013783574</v>
      </c>
      <c r="FQ59" s="113">
        <f t="shared" si="59"/>
        <v>-0.18200000002980232</v>
      </c>
      <c r="FR59" s="113">
        <f t="shared" si="60"/>
        <v>-2.8000000000020009E-2</v>
      </c>
      <c r="FS59" s="114">
        <f t="shared" si="295"/>
        <v>235.94822147418603</v>
      </c>
      <c r="FT59" s="113">
        <f t="shared" si="296"/>
        <v>0.21966565513242081</v>
      </c>
      <c r="FU59" s="97">
        <f t="shared" si="63"/>
        <v>-1.500000013038516E-2</v>
      </c>
      <c r="FV59" s="113">
        <f t="shared" si="63"/>
        <v>-3.3999999985098839E-2</v>
      </c>
      <c r="FW59" s="113">
        <f t="shared" si="63"/>
        <v>3.3999999999991815E-2</v>
      </c>
      <c r="FX59" s="114">
        <f t="shared" si="297"/>
        <v>246.19405628834585</v>
      </c>
      <c r="FY59" s="115">
        <f t="shared" si="298"/>
        <v>3.7161808391119447E-2</v>
      </c>
      <c r="FZ59" s="116">
        <v>0.04</v>
      </c>
      <c r="GA59" s="99"/>
      <c r="GB59" s="124" t="s">
        <v>54</v>
      </c>
      <c r="GC59" s="101"/>
      <c r="GD59" s="107"/>
      <c r="GE59" s="107"/>
      <c r="GF59" s="107"/>
      <c r="GG59" s="126"/>
      <c r="GH59" s="127"/>
      <c r="GI59" s="128"/>
      <c r="GJ59" s="109"/>
      <c r="GK59" s="129"/>
      <c r="GL59" s="101"/>
      <c r="GM59" s="119"/>
    </row>
    <row r="60" spans="1:195" x14ac:dyDescent="0.35">
      <c r="A60" s="18" t="s">
        <v>121</v>
      </c>
      <c r="B60" s="44">
        <v>44726</v>
      </c>
      <c r="C60" s="113">
        <v>1734174.31</v>
      </c>
      <c r="D60" s="113">
        <v>6450266.3219999997</v>
      </c>
      <c r="E60" s="133">
        <v>1175.3440000000001</v>
      </c>
      <c r="F60" s="20" t="s">
        <v>122</v>
      </c>
      <c r="G60" s="113"/>
      <c r="H60" s="115"/>
      <c r="I60" s="119"/>
      <c r="J60" s="119"/>
      <c r="K60" s="119"/>
      <c r="L60" s="120"/>
      <c r="M60" s="119"/>
      <c r="N60" s="19"/>
      <c r="O60" s="89" t="s">
        <v>121</v>
      </c>
      <c r="P60" s="90">
        <v>1734174.335</v>
      </c>
      <c r="Q60" s="90">
        <v>6450266.3710000003</v>
      </c>
      <c r="R60" s="90">
        <v>1175.422</v>
      </c>
      <c r="S60" s="97">
        <f t="shared" si="346"/>
        <v>2.4999999906867743E-2</v>
      </c>
      <c r="T60" s="113">
        <f t="shared" si="347"/>
        <v>4.9000000581145287E-2</v>
      </c>
      <c r="U60" s="113">
        <f t="shared" si="348"/>
        <v>7.7999999999974534E-2</v>
      </c>
      <c r="V60" s="114">
        <f t="shared" si="353"/>
        <v>62.969140101656521</v>
      </c>
      <c r="W60" s="115">
        <f t="shared" si="354"/>
        <v>5.5009090633236481E-2</v>
      </c>
      <c r="X60" s="113"/>
      <c r="Y60" s="113"/>
      <c r="Z60" s="113"/>
      <c r="AA60" s="114"/>
      <c r="AB60" s="115"/>
      <c r="AC60" s="93"/>
      <c r="AD60" s="132"/>
      <c r="AE60" s="123"/>
      <c r="AF60" s="96"/>
      <c r="AG60" s="97"/>
      <c r="AH60" s="113"/>
      <c r="AI60" s="113"/>
      <c r="AJ60" s="114"/>
      <c r="AK60" s="115"/>
      <c r="AL60" s="116"/>
      <c r="AM60" s="99"/>
      <c r="AN60" s="124"/>
      <c r="AO60" s="101"/>
      <c r="AP60" s="89"/>
      <c r="AQ60" s="2"/>
      <c r="AR60" s="2"/>
      <c r="AS60" s="4"/>
      <c r="AT60" s="107"/>
      <c r="AU60" s="107"/>
      <c r="AV60" s="107"/>
      <c r="AW60" s="126"/>
      <c r="AX60" s="127"/>
      <c r="AY60" s="107"/>
      <c r="AZ60" s="107"/>
      <c r="BA60" s="107"/>
      <c r="BB60" s="126"/>
      <c r="BC60" s="127"/>
      <c r="BD60" s="128"/>
      <c r="BE60" s="109"/>
      <c r="BF60" s="129"/>
      <c r="BG60" s="101"/>
      <c r="BH60" s="112" t="s">
        <v>121</v>
      </c>
      <c r="BI60" s="90">
        <v>1734174.325</v>
      </c>
      <c r="BJ60" s="90">
        <v>6450266.3339999998</v>
      </c>
      <c r="BK60" s="90">
        <v>1175.3630000000001</v>
      </c>
      <c r="BL60" s="97">
        <f t="shared" si="18"/>
        <v>1.4999999897554517E-2</v>
      </c>
      <c r="BM60" s="113">
        <f t="shared" si="19"/>
        <v>1.2000000104308128E-2</v>
      </c>
      <c r="BN60" s="113">
        <f t="shared" si="20"/>
        <v>1.9000000000005457E-2</v>
      </c>
      <c r="BO60" s="114">
        <f t="shared" si="21"/>
        <v>38.659808687918165</v>
      </c>
      <c r="BP60" s="113">
        <f t="shared" si="22"/>
        <v>1.9209372697462836E-2</v>
      </c>
      <c r="BQ60" s="97">
        <f t="shared" si="23"/>
        <v>-1.0000000009313226E-2</v>
      </c>
      <c r="BR60" s="113">
        <f t="shared" si="24"/>
        <v>-3.7000000476837158E-2</v>
      </c>
      <c r="BS60" s="113">
        <f t="shared" si="25"/>
        <v>-5.8999999999969077E-2</v>
      </c>
      <c r="BT60" s="114">
        <f t="shared" si="4"/>
        <v>254.87599286423134</v>
      </c>
      <c r="BU60" s="115">
        <f t="shared" si="5"/>
        <v>3.8327536256224641E-2</v>
      </c>
      <c r="BV60" s="116">
        <v>0.04</v>
      </c>
      <c r="BW60" s="99"/>
      <c r="BX60" s="124" t="s">
        <v>54</v>
      </c>
      <c r="BY60" s="96"/>
      <c r="BZ60" s="97"/>
      <c r="CA60" s="97"/>
      <c r="CB60" s="97"/>
      <c r="CC60" s="114"/>
      <c r="CD60" s="115"/>
      <c r="CE60" s="116"/>
      <c r="CF60" s="99"/>
      <c r="CG60" s="124"/>
      <c r="CH60" s="101"/>
      <c r="CI60" s="89"/>
      <c r="CJ60" s="2"/>
      <c r="CK60" s="1"/>
      <c r="CL60" s="3"/>
      <c r="CM60" s="107"/>
      <c r="CN60" s="107"/>
      <c r="CO60" s="107"/>
      <c r="CP60" s="126"/>
      <c r="CQ60" s="127"/>
      <c r="CR60" s="107"/>
      <c r="CS60" s="107"/>
      <c r="CT60" s="107"/>
      <c r="CU60" s="126"/>
      <c r="CV60" s="127"/>
      <c r="CW60" s="128"/>
      <c r="CX60" s="109"/>
      <c r="CY60" s="129"/>
      <c r="CZ60" s="101"/>
      <c r="DA60" s="112" t="s">
        <v>121</v>
      </c>
      <c r="DB60" s="1">
        <v>1734174.351</v>
      </c>
      <c r="DC60" s="1">
        <v>6450266.3420000002</v>
      </c>
      <c r="DD60" s="1">
        <v>1175.4110000000001</v>
      </c>
      <c r="DE60" s="97">
        <f t="shared" si="32"/>
        <v>4.0999999968335032E-2</v>
      </c>
      <c r="DF60" s="113">
        <f t="shared" si="33"/>
        <v>2.0000000484287739E-2</v>
      </c>
      <c r="DG60" s="113">
        <f t="shared" si="34"/>
        <v>6.7000000000007276E-2</v>
      </c>
      <c r="DH60" s="114">
        <f t="shared" si="339"/>
        <v>26.003346408633863</v>
      </c>
      <c r="DI60" s="113">
        <f t="shared" si="340"/>
        <v>4.5617979095691895E-2</v>
      </c>
      <c r="DJ60" s="97">
        <f t="shared" si="341"/>
        <v>2.6000000070780516E-2</v>
      </c>
      <c r="DK60" s="113">
        <f t="shared" si="342"/>
        <v>8.0000003799796104E-3</v>
      </c>
      <c r="DL60" s="113">
        <f t="shared" si="343"/>
        <v>4.8000000000001819E-2</v>
      </c>
      <c r="DM60" s="114">
        <f t="shared" si="344"/>
        <v>17.102729690144976</v>
      </c>
      <c r="DN60" s="115">
        <f t="shared" si="345"/>
        <v>2.7202941196868047E-2</v>
      </c>
      <c r="DO60" s="116">
        <v>0.04</v>
      </c>
      <c r="DP60" s="99"/>
      <c r="DQ60" s="124" t="s">
        <v>54</v>
      </c>
      <c r="DR60" s="96"/>
      <c r="DS60" s="97"/>
      <c r="DT60" s="97"/>
      <c r="DU60" s="97"/>
      <c r="DV60" s="114"/>
      <c r="DW60" s="115"/>
      <c r="DX60" s="116"/>
      <c r="DY60" s="99"/>
      <c r="DZ60" s="124"/>
      <c r="EA60" s="101"/>
      <c r="EB60" s="112" t="s">
        <v>121</v>
      </c>
      <c r="EC60" s="1">
        <v>1734174.3319999999</v>
      </c>
      <c r="ED60" s="1">
        <v>6450266.341</v>
      </c>
      <c r="EE60" s="1">
        <v>1175.3689999999999</v>
      </c>
      <c r="EF60" s="97">
        <f t="shared" si="47"/>
        <v>2.199999988079071E-2</v>
      </c>
      <c r="EG60" s="113">
        <f t="shared" si="48"/>
        <v>1.9000000320374966E-2</v>
      </c>
      <c r="EH60" s="113">
        <f t="shared" si="49"/>
        <v>2.4999999999863576E-2</v>
      </c>
      <c r="EI60" s="114">
        <f t="shared" si="112"/>
        <v>40.815084506370965</v>
      </c>
      <c r="EJ60" s="113">
        <f t="shared" si="113"/>
        <v>2.9068883826680377E-2</v>
      </c>
      <c r="EK60" s="97">
        <f t="shared" si="52"/>
        <v>-1.9000000087544322E-2</v>
      </c>
      <c r="EL60" s="113">
        <f t="shared" si="53"/>
        <v>-1.0000001639127731E-3</v>
      </c>
      <c r="EM60" s="113">
        <f t="shared" si="54"/>
        <v>-4.20000000001437E-2</v>
      </c>
      <c r="EN60" s="114">
        <f t="shared" si="114"/>
        <v>183.01278798325177</v>
      </c>
      <c r="EO60" s="115">
        <f t="shared" si="115"/>
        <v>1.9026297686478833E-2</v>
      </c>
      <c r="EP60" s="116">
        <v>0.04</v>
      </c>
      <c r="EQ60" s="99"/>
      <c r="ER60" s="124" t="s">
        <v>54</v>
      </c>
      <c r="ES60" s="101"/>
      <c r="ET60" s="89"/>
      <c r="EU60" s="119"/>
      <c r="EV60" s="119"/>
      <c r="EW60" s="208"/>
      <c r="EX60" s="107"/>
      <c r="EY60" s="107"/>
      <c r="EZ60" s="107"/>
      <c r="FA60" s="126"/>
      <c r="FB60" s="127"/>
      <c r="FC60" s="107"/>
      <c r="FD60" s="107"/>
      <c r="FE60" s="107"/>
      <c r="FF60" s="126"/>
      <c r="FG60" s="127"/>
      <c r="FH60" s="128"/>
      <c r="FI60" s="109"/>
      <c r="FJ60" s="129"/>
      <c r="FK60" s="101"/>
      <c r="FL60" s="112" t="s">
        <v>121</v>
      </c>
      <c r="FM60" s="1">
        <v>1734174.3529999999</v>
      </c>
      <c r="FN60" s="1">
        <v>6450266.352</v>
      </c>
      <c r="FO60" s="1">
        <v>1175.3710000000001</v>
      </c>
      <c r="FP60" s="97">
        <f t="shared" si="58"/>
        <v>4.2999999830499291E-2</v>
      </c>
      <c r="FQ60" s="113">
        <f t="shared" si="59"/>
        <v>3.0000000260770321E-2</v>
      </c>
      <c r="FR60" s="113">
        <f t="shared" si="60"/>
        <v>2.7000000000043656E-2</v>
      </c>
      <c r="FS60" s="114">
        <f t="shared" si="295"/>
        <v>34.902495955617304</v>
      </c>
      <c r="FT60" s="113">
        <f t="shared" si="296"/>
        <v>5.2430906925869193E-2</v>
      </c>
      <c r="FU60" s="97">
        <f t="shared" si="63"/>
        <v>2.0999999949708581E-2</v>
      </c>
      <c r="FV60" s="113">
        <f t="shared" si="63"/>
        <v>1.0999999940395355E-2</v>
      </c>
      <c r="FW60" s="113">
        <f t="shared" si="63"/>
        <v>2.00000000018008E-3</v>
      </c>
      <c r="FX60" s="114">
        <f t="shared" si="297"/>
        <v>27.645975292527577</v>
      </c>
      <c r="FY60" s="115">
        <f t="shared" si="298"/>
        <v>2.3706539110052698E-2</v>
      </c>
      <c r="FZ60" s="116">
        <v>0.04</v>
      </c>
      <c r="GA60" s="99"/>
      <c r="GB60" s="124" t="s">
        <v>54</v>
      </c>
      <c r="GC60" s="101"/>
      <c r="GD60" s="107"/>
      <c r="GE60" s="107"/>
      <c r="GF60" s="107"/>
      <c r="GG60" s="126"/>
      <c r="GH60" s="127"/>
      <c r="GI60" s="128"/>
      <c r="GJ60" s="109"/>
      <c r="GK60" s="129"/>
      <c r="GL60" s="101"/>
      <c r="GM60" s="119"/>
    </row>
    <row r="61" spans="1:195" x14ac:dyDescent="0.35">
      <c r="A61" s="18" t="s">
        <v>100</v>
      </c>
      <c r="B61" s="44">
        <v>44726</v>
      </c>
      <c r="C61" s="107">
        <v>1732068.358</v>
      </c>
      <c r="D61" s="107">
        <v>6450635.5049999999</v>
      </c>
      <c r="E61" s="107">
        <v>701.93399999999997</v>
      </c>
      <c r="F61" s="20" t="s">
        <v>122</v>
      </c>
      <c r="G61" s="113"/>
      <c r="H61" s="115"/>
      <c r="I61" s="119"/>
      <c r="J61" s="119"/>
      <c r="K61" s="119"/>
      <c r="L61" s="120"/>
      <c r="M61" s="119"/>
      <c r="N61" s="19"/>
      <c r="O61" s="89" t="s">
        <v>100</v>
      </c>
      <c r="P61" s="90">
        <v>1732067.2</v>
      </c>
      <c r="Q61" s="90">
        <v>6450634.426</v>
      </c>
      <c r="R61" s="90">
        <v>701.91200000000003</v>
      </c>
      <c r="S61" s="97">
        <f t="shared" si="346"/>
        <v>-1.1580000000540167</v>
      </c>
      <c r="T61" s="113">
        <f t="shared" si="347"/>
        <v>-1.078999999910593</v>
      </c>
      <c r="U61" s="113">
        <f t="shared" si="348"/>
        <v>-2.1999999999934516E-2</v>
      </c>
      <c r="V61" s="114">
        <f t="shared" si="353"/>
        <v>222.97743124929113</v>
      </c>
      <c r="W61" s="115">
        <f t="shared" si="354"/>
        <v>1.5827839397505152</v>
      </c>
      <c r="X61" s="113"/>
      <c r="Y61" s="113"/>
      <c r="Z61" s="113"/>
      <c r="AA61" s="114"/>
      <c r="AB61" s="115"/>
      <c r="AC61" s="93"/>
      <c r="AD61" s="132"/>
      <c r="AE61" s="123"/>
      <c r="AF61" s="96"/>
      <c r="AG61" s="97"/>
      <c r="AH61" s="113"/>
      <c r="AI61" s="113"/>
      <c r="AJ61" s="114"/>
      <c r="AK61" s="115"/>
      <c r="AL61" s="116"/>
      <c r="AM61" s="99"/>
      <c r="AN61" s="124"/>
      <c r="AO61" s="101"/>
      <c r="AP61" s="89"/>
      <c r="AQ61" s="2"/>
      <c r="AR61" s="2"/>
      <c r="AS61" s="4"/>
      <c r="AT61" s="107"/>
      <c r="AU61" s="107"/>
      <c r="AV61" s="107"/>
      <c r="AW61" s="126"/>
      <c r="AX61" s="127"/>
      <c r="AY61" s="107"/>
      <c r="AZ61" s="107"/>
      <c r="BA61" s="107"/>
      <c r="BB61" s="126"/>
      <c r="BC61" s="127"/>
      <c r="BD61" s="128"/>
      <c r="BE61" s="109"/>
      <c r="BF61" s="129"/>
      <c r="BG61" s="132"/>
      <c r="BH61" s="112" t="s">
        <v>100</v>
      </c>
      <c r="BI61" s="90">
        <v>1732067.1950000001</v>
      </c>
      <c r="BJ61" s="90">
        <v>6450634.4179999996</v>
      </c>
      <c r="BK61" s="90">
        <v>701.91</v>
      </c>
      <c r="BL61" s="97">
        <f t="shared" si="18"/>
        <v>-1.162999999942258</v>
      </c>
      <c r="BM61" s="113">
        <f t="shared" si="19"/>
        <v>-1.0870000002905726</v>
      </c>
      <c r="BN61" s="113">
        <f t="shared" si="20"/>
        <v>-2.4000000000000909E-2</v>
      </c>
      <c r="BO61" s="114">
        <f t="shared" si="21"/>
        <v>223.0654114260623</v>
      </c>
      <c r="BP61" s="113">
        <f t="shared" si="22"/>
        <v>1.5918976099289166</v>
      </c>
      <c r="BQ61" s="97">
        <f t="shared" si="23"/>
        <v>-4.999999888241291E-3</v>
      </c>
      <c r="BR61" s="113">
        <f t="shared" si="24"/>
        <v>-8.0000003799796104E-3</v>
      </c>
      <c r="BS61" s="113">
        <f t="shared" si="25"/>
        <v>-2.0000000000663931E-3</v>
      </c>
      <c r="BT61" s="114">
        <f t="shared" si="4"/>
        <v>237.99461859059687</v>
      </c>
      <c r="BU61" s="115">
        <f t="shared" si="5"/>
        <v>9.4339813950466769E-3</v>
      </c>
      <c r="BV61" s="116">
        <v>0.04</v>
      </c>
      <c r="BW61" s="99"/>
      <c r="BX61" s="124" t="s">
        <v>54</v>
      </c>
      <c r="BY61" s="96"/>
      <c r="BZ61" s="97"/>
      <c r="CA61" s="97"/>
      <c r="CB61" s="97"/>
      <c r="CC61" s="114"/>
      <c r="CD61" s="115"/>
      <c r="CE61" s="116"/>
      <c r="CF61" s="99"/>
      <c r="CG61" s="124"/>
      <c r="CH61" s="101"/>
      <c r="CI61" s="89"/>
      <c r="CJ61" s="2"/>
      <c r="CK61" s="1"/>
      <c r="CL61" s="3"/>
      <c r="CM61" s="107"/>
      <c r="CN61" s="107"/>
      <c r="CO61" s="107"/>
      <c r="CP61" s="126"/>
      <c r="CQ61" s="127"/>
      <c r="CR61" s="107"/>
      <c r="CS61" s="107"/>
      <c r="CT61" s="107"/>
      <c r="CU61" s="126"/>
      <c r="CV61" s="127"/>
      <c r="CW61" s="128"/>
      <c r="CX61" s="109"/>
      <c r="CY61" s="129"/>
      <c r="CZ61" s="101"/>
      <c r="DA61" s="112" t="s">
        <v>100</v>
      </c>
      <c r="DB61" s="1">
        <v>1732067.18</v>
      </c>
      <c r="DC61" s="1">
        <v>6450634.4079999998</v>
      </c>
      <c r="DD61" s="1">
        <v>701.91600000000005</v>
      </c>
      <c r="DE61" s="97">
        <f t="shared" si="32"/>
        <v>-1.1780000000726432</v>
      </c>
      <c r="DF61" s="113">
        <f t="shared" si="33"/>
        <v>-1.0970000000670552</v>
      </c>
      <c r="DG61" s="113">
        <f t="shared" si="34"/>
        <v>-1.7999999999915417E-2</v>
      </c>
      <c r="DH61" s="114">
        <f t="shared" si="339"/>
        <v>222.96087975453943</v>
      </c>
      <c r="DI61" s="113">
        <f t="shared" si="340"/>
        <v>1.6096872368004493</v>
      </c>
      <c r="DJ61" s="97">
        <f t="shared" si="341"/>
        <v>-1.500000013038516E-2</v>
      </c>
      <c r="DK61" s="113">
        <f t="shared" si="342"/>
        <v>-9.9999997764825821E-3</v>
      </c>
      <c r="DL61" s="113">
        <f t="shared" si="343"/>
        <v>6.0000000000854925E-3</v>
      </c>
      <c r="DM61" s="114">
        <f t="shared" si="344"/>
        <v>213.69006670504359</v>
      </c>
      <c r="DN61" s="115">
        <f t="shared" si="345"/>
        <v>1.8027756361821804E-2</v>
      </c>
      <c r="DO61" s="116">
        <v>0.04</v>
      </c>
      <c r="DP61" s="99"/>
      <c r="DQ61" s="124" t="s">
        <v>54</v>
      </c>
      <c r="DR61" s="96"/>
      <c r="DS61" s="97"/>
      <c r="DT61" s="97"/>
      <c r="DU61" s="97"/>
      <c r="DV61" s="114"/>
      <c r="DW61" s="115"/>
      <c r="DX61" s="116"/>
      <c r="DY61" s="99"/>
      <c r="DZ61" s="124"/>
      <c r="EA61" s="101"/>
      <c r="EB61" s="112" t="s">
        <v>100</v>
      </c>
      <c r="EC61" s="1">
        <v>1732067.17</v>
      </c>
      <c r="ED61" s="1">
        <v>6450634.3830000004</v>
      </c>
      <c r="EE61" s="1">
        <v>701.91499999999996</v>
      </c>
      <c r="EF61" s="97">
        <f t="shared" si="47"/>
        <v>-1.1880000000819564</v>
      </c>
      <c r="EG61" s="113">
        <f t="shared" si="48"/>
        <v>-1.1219999995082617</v>
      </c>
      <c r="EH61" s="113">
        <f t="shared" si="49"/>
        <v>-1.9000000000005457E-2</v>
      </c>
      <c r="EI61" s="114">
        <f t="shared" si="112"/>
        <v>223.36342294387518</v>
      </c>
      <c r="EJ61" s="113">
        <f t="shared" si="113"/>
        <v>1.6340832289364173</v>
      </c>
      <c r="EK61" s="97">
        <f t="shared" si="52"/>
        <v>-1.0000000009313226E-2</v>
      </c>
      <c r="EL61" s="113">
        <f t="shared" si="53"/>
        <v>-2.4999999441206455E-2</v>
      </c>
      <c r="EM61" s="113">
        <f t="shared" si="54"/>
        <v>-1.00000000009004E-3</v>
      </c>
      <c r="EN61" s="114">
        <f t="shared" si="114"/>
        <v>248.19859005364083</v>
      </c>
      <c r="EO61" s="115">
        <f t="shared" si="115"/>
        <v>2.6925823520304582E-2</v>
      </c>
      <c r="EP61" s="116">
        <v>0.04</v>
      </c>
      <c r="EQ61" s="99"/>
      <c r="ER61" s="124" t="s">
        <v>54</v>
      </c>
      <c r="ES61" s="101"/>
      <c r="ET61" s="89"/>
      <c r="EU61" s="119"/>
      <c r="EV61" s="119"/>
      <c r="EW61" s="208"/>
      <c r="EX61" s="107"/>
      <c r="EY61" s="107"/>
      <c r="EZ61" s="107"/>
      <c r="FA61" s="126"/>
      <c r="FB61" s="127"/>
      <c r="FC61" s="107"/>
      <c r="FD61" s="107"/>
      <c r="FE61" s="107"/>
      <c r="FF61" s="126"/>
      <c r="FG61" s="127"/>
      <c r="FH61" s="128"/>
      <c r="FI61" s="109"/>
      <c r="FJ61" s="129"/>
      <c r="FK61" s="101"/>
      <c r="FL61" s="112" t="s">
        <v>100</v>
      </c>
      <c r="FM61" s="1">
        <v>1732067.1910000001</v>
      </c>
      <c r="FN61" s="1">
        <v>6450634.3830000004</v>
      </c>
      <c r="FO61" s="1">
        <v>701.89700000000005</v>
      </c>
      <c r="FP61" s="97">
        <f t="shared" si="58"/>
        <v>-1.1669999998994172</v>
      </c>
      <c r="FQ61" s="113">
        <f t="shared" si="59"/>
        <v>-1.1219999995082617</v>
      </c>
      <c r="FR61" s="113">
        <f t="shared" si="60"/>
        <v>-3.6999999999920874E-2</v>
      </c>
      <c r="FS61" s="114">
        <f t="shared" si="295"/>
        <v>223.87375359625997</v>
      </c>
      <c r="FT61" s="113">
        <f t="shared" si="296"/>
        <v>1.6188801680982379</v>
      </c>
      <c r="FU61" s="97">
        <f t="shared" si="63"/>
        <v>2.1000000182539225E-2</v>
      </c>
      <c r="FV61" s="113">
        <f t="shared" si="63"/>
        <v>0</v>
      </c>
      <c r="FW61" s="113">
        <f t="shared" si="63"/>
        <v>-1.7999999999915417E-2</v>
      </c>
      <c r="FX61" s="114">
        <f t="shared" si="297"/>
        <v>0</v>
      </c>
      <c r="FY61" s="115">
        <f t="shared" si="298"/>
        <v>2.1000000182539225E-2</v>
      </c>
      <c r="FZ61" s="116">
        <v>0.04</v>
      </c>
      <c r="GA61" s="99"/>
      <c r="GB61" s="124" t="s">
        <v>54</v>
      </c>
      <c r="GC61" s="101"/>
      <c r="GD61" s="107"/>
      <c r="GE61" s="107"/>
      <c r="GF61" s="107"/>
      <c r="GG61" s="126"/>
      <c r="GH61" s="127"/>
      <c r="GI61" s="128"/>
      <c r="GJ61" s="109"/>
      <c r="GK61" s="129"/>
      <c r="GL61" s="101"/>
      <c r="GM61" s="119"/>
    </row>
    <row r="62" spans="1:195" x14ac:dyDescent="0.35">
      <c r="A62" s="18" t="s">
        <v>89</v>
      </c>
      <c r="B62" s="44">
        <v>44726</v>
      </c>
      <c r="C62" s="113">
        <v>1730906.2409999999</v>
      </c>
      <c r="D62" s="113">
        <v>6452118.1739999996</v>
      </c>
      <c r="E62" s="113">
        <v>529.76400000000001</v>
      </c>
      <c r="F62" s="20" t="s">
        <v>122</v>
      </c>
      <c r="G62" s="113"/>
      <c r="H62" s="115"/>
      <c r="I62" s="119"/>
      <c r="J62" s="119"/>
      <c r="K62" s="119"/>
      <c r="L62" s="120"/>
      <c r="M62" s="119"/>
      <c r="N62" s="19"/>
      <c r="O62" s="89" t="s">
        <v>89</v>
      </c>
      <c r="P62" s="90">
        <v>1730906.2720000001</v>
      </c>
      <c r="Q62" s="90">
        <v>6452118.2039999999</v>
      </c>
      <c r="R62" s="90">
        <v>529.80799999999999</v>
      </c>
      <c r="S62" s="97">
        <f t="shared" si="346"/>
        <v>3.100000019185245E-2</v>
      </c>
      <c r="T62" s="113">
        <f t="shared" si="347"/>
        <v>3.0000000260770321E-2</v>
      </c>
      <c r="U62" s="113">
        <f t="shared" si="348"/>
        <v>4.399999999998272E-2</v>
      </c>
      <c r="V62" s="114">
        <f t="shared" si="353"/>
        <v>44.060809125947458</v>
      </c>
      <c r="W62" s="115">
        <f t="shared" si="354"/>
        <v>4.3139309539456834E-2</v>
      </c>
      <c r="X62" s="113"/>
      <c r="Y62" s="113"/>
      <c r="Z62" s="113"/>
      <c r="AA62" s="114"/>
      <c r="AB62" s="115"/>
      <c r="AC62" s="93"/>
      <c r="AD62" s="132"/>
      <c r="AE62" s="123"/>
      <c r="AF62" s="96"/>
      <c r="AG62" s="97"/>
      <c r="AH62" s="113"/>
      <c r="AI62" s="113"/>
      <c r="AJ62" s="114"/>
      <c r="AK62" s="115"/>
      <c r="AL62" s="116"/>
      <c r="AM62" s="99"/>
      <c r="AN62" s="124"/>
      <c r="AO62" s="101"/>
      <c r="AP62" s="89"/>
      <c r="AQ62" s="2"/>
      <c r="AR62" s="2"/>
      <c r="AS62" s="4"/>
      <c r="AT62" s="107"/>
      <c r="AU62" s="107"/>
      <c r="AV62" s="107"/>
      <c r="AW62" s="126"/>
      <c r="AX62" s="127"/>
      <c r="AY62" s="107"/>
      <c r="AZ62" s="107"/>
      <c r="BA62" s="107"/>
      <c r="BB62" s="126"/>
      <c r="BC62" s="127"/>
      <c r="BD62" s="128"/>
      <c r="BE62" s="109"/>
      <c r="BF62" s="129"/>
      <c r="BG62" s="132"/>
      <c r="BH62" s="112" t="s">
        <v>89</v>
      </c>
      <c r="BI62" s="90">
        <v>1730906.267</v>
      </c>
      <c r="BJ62" s="90">
        <v>6452118.1730000004</v>
      </c>
      <c r="BK62" s="90">
        <v>529.79200000000003</v>
      </c>
      <c r="BL62" s="97">
        <f t="shared" si="18"/>
        <v>2.6000000070780516E-2</v>
      </c>
      <c r="BM62" s="113">
        <f t="shared" si="19"/>
        <v>-9.9999923259019852E-4</v>
      </c>
      <c r="BN62" s="113">
        <f t="shared" si="20"/>
        <v>2.8000000000020009E-2</v>
      </c>
      <c r="BO62" s="114">
        <f t="shared" si="21"/>
        <v>357.79740353285507</v>
      </c>
      <c r="BP62" s="113">
        <f t="shared" si="22"/>
        <v>2.6019223703749653E-2</v>
      </c>
      <c r="BQ62" s="97">
        <f t="shared" si="23"/>
        <v>-5.0000001210719347E-3</v>
      </c>
      <c r="BR62" s="113">
        <f t="shared" si="24"/>
        <v>-3.0999999493360519E-2</v>
      </c>
      <c r="BS62" s="113">
        <f t="shared" si="25"/>
        <v>-1.5999999999962711E-2</v>
      </c>
      <c r="BT62" s="114">
        <f t="shared" si="4"/>
        <v>260.83765258897836</v>
      </c>
      <c r="BU62" s="115">
        <f t="shared" si="5"/>
        <v>3.1400636455318411E-2</v>
      </c>
      <c r="BV62" s="116">
        <v>0.04</v>
      </c>
      <c r="BW62" s="99"/>
      <c r="BX62" s="124" t="s">
        <v>54</v>
      </c>
      <c r="BY62" s="96"/>
      <c r="BZ62" s="97"/>
      <c r="CA62" s="97"/>
      <c r="CB62" s="97"/>
      <c r="CC62" s="114"/>
      <c r="CD62" s="115"/>
      <c r="CE62" s="116"/>
      <c r="CF62" s="99"/>
      <c r="CG62" s="124"/>
      <c r="CH62" s="101"/>
      <c r="CI62" s="89"/>
      <c r="CJ62" s="2"/>
      <c r="CK62" s="1"/>
      <c r="CL62" s="3"/>
      <c r="CM62" s="107"/>
      <c r="CN62" s="107"/>
      <c r="CO62" s="107"/>
      <c r="CP62" s="126"/>
      <c r="CQ62" s="127"/>
      <c r="CR62" s="107"/>
      <c r="CS62" s="107"/>
      <c r="CT62" s="107"/>
      <c r="CU62" s="126"/>
      <c r="CV62" s="127"/>
      <c r="CW62" s="128"/>
      <c r="CX62" s="109"/>
      <c r="CY62" s="129"/>
      <c r="CZ62" s="101"/>
      <c r="DA62" s="112" t="s">
        <v>89</v>
      </c>
      <c r="DB62" s="1">
        <v>1730906.2450000001</v>
      </c>
      <c r="DC62" s="1">
        <v>6452118.1809999999</v>
      </c>
      <c r="DD62" s="1">
        <v>529.79200000000003</v>
      </c>
      <c r="DE62" s="97">
        <f t="shared" si="32"/>
        <v>4.0000001899898052E-3</v>
      </c>
      <c r="DF62" s="113">
        <f t="shared" si="33"/>
        <v>7.0000002160668373E-3</v>
      </c>
      <c r="DG62" s="113">
        <f t="shared" si="34"/>
        <v>2.8000000000020009E-2</v>
      </c>
      <c r="DH62" s="114">
        <f t="shared" si="339"/>
        <v>60.2551182925897</v>
      </c>
      <c r="DI62" s="113">
        <f t="shared" si="340"/>
        <v>8.0622580301584392E-3</v>
      </c>
      <c r="DJ62" s="97">
        <f t="shared" si="341"/>
        <v>-2.199999988079071E-2</v>
      </c>
      <c r="DK62" s="113">
        <f t="shared" si="342"/>
        <v>7.9999994486570358E-3</v>
      </c>
      <c r="DL62" s="113">
        <f t="shared" si="343"/>
        <v>0</v>
      </c>
      <c r="DM62" s="114">
        <f t="shared" si="344"/>
        <v>160.01689464658585</v>
      </c>
      <c r="DN62" s="115">
        <f t="shared" si="345"/>
        <v>2.3409399520989516E-2</v>
      </c>
      <c r="DO62" s="116">
        <v>0.04</v>
      </c>
      <c r="DP62" s="99"/>
      <c r="DQ62" s="124" t="s">
        <v>54</v>
      </c>
      <c r="DR62" s="96"/>
      <c r="DS62" s="97"/>
      <c r="DT62" s="97"/>
      <c r="DU62" s="97"/>
      <c r="DV62" s="114"/>
      <c r="DW62" s="115"/>
      <c r="DX62" s="116"/>
      <c r="DY62" s="99"/>
      <c r="DZ62" s="124"/>
      <c r="EA62" s="101"/>
      <c r="EB62" s="112" t="s">
        <v>89</v>
      </c>
      <c r="EC62" s="1">
        <v>1730906.2609999999</v>
      </c>
      <c r="ED62" s="1">
        <v>6452118.1940000001</v>
      </c>
      <c r="EE62" s="1">
        <v>529.78800000000001</v>
      </c>
      <c r="EF62" s="97">
        <f t="shared" si="47"/>
        <v>2.0000000018626451E-2</v>
      </c>
      <c r="EG62" s="113">
        <f t="shared" si="48"/>
        <v>2.0000000484287739E-2</v>
      </c>
      <c r="EH62" s="113">
        <f t="shared" si="49"/>
        <v>2.4000000000000909E-2</v>
      </c>
      <c r="EI62" s="114">
        <f t="shared" si="112"/>
        <v>45.000000667010653</v>
      </c>
      <c r="EJ62" s="113">
        <f t="shared" si="113"/>
        <v>2.8284271603075936E-2</v>
      </c>
      <c r="EK62" s="97">
        <f t="shared" si="52"/>
        <v>1.5999999828636646E-2</v>
      </c>
      <c r="EL62" s="113">
        <f t="shared" si="53"/>
        <v>1.3000000268220901E-2</v>
      </c>
      <c r="EM62" s="113">
        <f t="shared" si="54"/>
        <v>-4.0000000000190994E-3</v>
      </c>
      <c r="EN62" s="114">
        <f t="shared" si="114"/>
        <v>39.093859765114132</v>
      </c>
      <c r="EO62" s="115">
        <f t="shared" si="115"/>
        <v>2.061552816422893E-2</v>
      </c>
      <c r="EP62" s="116">
        <v>0.04</v>
      </c>
      <c r="EQ62" s="99"/>
      <c r="ER62" s="124" t="s">
        <v>54</v>
      </c>
      <c r="ES62" s="101"/>
      <c r="ET62" s="89"/>
      <c r="EU62" s="119"/>
      <c r="EV62" s="119"/>
      <c r="EW62" s="208"/>
      <c r="EX62" s="107"/>
      <c r="EY62" s="107"/>
      <c r="EZ62" s="107"/>
      <c r="FA62" s="126"/>
      <c r="FB62" s="127"/>
      <c r="FC62" s="107"/>
      <c r="FD62" s="107"/>
      <c r="FE62" s="107"/>
      <c r="FF62" s="126"/>
      <c r="FG62" s="127"/>
      <c r="FH62" s="128"/>
      <c r="FI62" s="109"/>
      <c r="FJ62" s="129"/>
      <c r="FK62" s="101"/>
      <c r="FL62" s="112" t="s">
        <v>89</v>
      </c>
      <c r="FM62" s="1">
        <v>1730906.2779999999</v>
      </c>
      <c r="FN62" s="1">
        <v>6452118.1849999996</v>
      </c>
      <c r="FO62" s="1">
        <v>529.75900000000001</v>
      </c>
      <c r="FP62" s="97">
        <f t="shared" si="58"/>
        <v>3.7000000011175871E-2</v>
      </c>
      <c r="FQ62" s="113">
        <f t="shared" si="59"/>
        <v>1.0999999940395355E-2</v>
      </c>
      <c r="FR62" s="113">
        <f t="shared" si="60"/>
        <v>-4.9999999999954525E-3</v>
      </c>
      <c r="FS62" s="114">
        <f t="shared" si="295"/>
        <v>16.557071286105021</v>
      </c>
      <c r="FT62" s="113">
        <f t="shared" si="296"/>
        <v>3.860051812496449E-2</v>
      </c>
      <c r="FU62" s="97">
        <f t="shared" si="63"/>
        <v>1.6999999992549419E-2</v>
      </c>
      <c r="FV62" s="113">
        <f t="shared" si="63"/>
        <v>-9.0000005438923836E-3</v>
      </c>
      <c r="FW62" s="113">
        <f t="shared" si="63"/>
        <v>-2.8999999999996362E-2</v>
      </c>
      <c r="FX62" s="114">
        <f t="shared" si="297"/>
        <v>332.10272752686717</v>
      </c>
      <c r="FY62" s="115">
        <f t="shared" si="298"/>
        <v>1.9235384309567186E-2</v>
      </c>
      <c r="FZ62" s="116">
        <v>0.04</v>
      </c>
      <c r="GA62" s="99"/>
      <c r="GB62" s="124" t="s">
        <v>54</v>
      </c>
      <c r="GC62" s="101"/>
      <c r="GD62" s="107"/>
      <c r="GE62" s="107"/>
      <c r="GF62" s="107"/>
      <c r="GG62" s="126"/>
      <c r="GH62" s="127"/>
      <c r="GI62" s="128"/>
      <c r="GJ62" s="109"/>
      <c r="GK62" s="129"/>
      <c r="GL62" s="101"/>
      <c r="GM62" s="119"/>
    </row>
    <row r="63" spans="1:195" x14ac:dyDescent="0.35">
      <c r="A63" s="18" t="s">
        <v>90</v>
      </c>
      <c r="B63" s="44">
        <v>44726</v>
      </c>
      <c r="C63" s="113">
        <v>1729146.2879999999</v>
      </c>
      <c r="D63" s="113">
        <v>6453119.7810000004</v>
      </c>
      <c r="E63" s="113">
        <v>607.452</v>
      </c>
      <c r="F63" s="20" t="s">
        <v>122</v>
      </c>
      <c r="G63" s="113"/>
      <c r="H63" s="115"/>
      <c r="I63" s="119"/>
      <c r="J63" s="119"/>
      <c r="K63" s="119"/>
      <c r="L63" s="120"/>
      <c r="M63" s="119"/>
      <c r="N63" s="19"/>
      <c r="O63" s="89" t="s">
        <v>90</v>
      </c>
      <c r="P63" s="90">
        <v>1729146.3219999999</v>
      </c>
      <c r="Q63" s="90">
        <v>6453119.7410000004</v>
      </c>
      <c r="R63" s="90">
        <v>607.54399999999998</v>
      </c>
      <c r="S63" s="97">
        <f t="shared" si="346"/>
        <v>3.3999999985098839E-2</v>
      </c>
      <c r="T63" s="113">
        <f t="shared" si="347"/>
        <v>-4.0000000037252903E-2</v>
      </c>
      <c r="U63" s="113">
        <f t="shared" si="348"/>
        <v>9.1999999999984539E-2</v>
      </c>
      <c r="V63" s="114">
        <f t="shared" ref="V63" si="355">IF(DEGREES(ATAN2(S63,T63))&lt;0,(DEGREES(ATAN2(S63,T63)))+360,DEGREES(ATAN2(S63,T63)))</f>
        <v>310.36453653437394</v>
      </c>
      <c r="W63" s="115">
        <f t="shared" ref="W63" si="356">SQRT(POWER(S63,2)+POWER(T63,2))</f>
        <v>5.249761901236049E-2</v>
      </c>
      <c r="X63" s="113"/>
      <c r="Y63" s="113"/>
      <c r="Z63" s="113"/>
      <c r="AA63" s="114"/>
      <c r="AB63" s="115"/>
      <c r="AC63" s="93"/>
      <c r="AD63" s="122"/>
      <c r="AE63" s="123"/>
      <c r="AF63" s="96"/>
      <c r="AG63" s="97"/>
      <c r="AH63" s="113"/>
      <c r="AI63" s="113"/>
      <c r="AJ63" s="114"/>
      <c r="AK63" s="115"/>
      <c r="AL63" s="116"/>
      <c r="AM63" s="99"/>
      <c r="AN63" s="124"/>
      <c r="AO63" s="101"/>
      <c r="AP63" s="89"/>
      <c r="AQ63" s="2"/>
      <c r="AR63" s="2"/>
      <c r="AS63" s="4"/>
      <c r="AT63" s="107"/>
      <c r="AU63" s="107"/>
      <c r="AV63" s="107"/>
      <c r="AW63" s="126"/>
      <c r="AX63" s="127"/>
      <c r="AY63" s="107"/>
      <c r="AZ63" s="107"/>
      <c r="BA63" s="107"/>
      <c r="BB63" s="126"/>
      <c r="BC63" s="127"/>
      <c r="BD63" s="128"/>
      <c r="BE63" s="109"/>
      <c r="BF63" s="129"/>
      <c r="BG63" s="101"/>
      <c r="BH63" s="112" t="s">
        <v>90</v>
      </c>
      <c r="BI63" s="90">
        <v>1729146.3119999999</v>
      </c>
      <c r="BJ63" s="90">
        <v>6453119.7860000003</v>
      </c>
      <c r="BK63" s="90">
        <v>607.58399999999995</v>
      </c>
      <c r="BL63" s="97">
        <f t="shared" si="18"/>
        <v>2.3999999975785613E-2</v>
      </c>
      <c r="BM63" s="113">
        <f t="shared" si="19"/>
        <v>4.999999888241291E-3</v>
      </c>
      <c r="BN63" s="113">
        <f t="shared" si="20"/>
        <v>0.13199999999994816</v>
      </c>
      <c r="BO63" s="114">
        <f t="shared" si="21"/>
        <v>11.768288687857007</v>
      </c>
      <c r="BP63" s="113">
        <f t="shared" si="22"/>
        <v>2.4515301297763449E-2</v>
      </c>
      <c r="BQ63" s="97">
        <f t="shared" si="23"/>
        <v>-1.0000000009313226E-2</v>
      </c>
      <c r="BR63" s="113">
        <f t="shared" si="24"/>
        <v>4.4999999925494194E-2</v>
      </c>
      <c r="BS63" s="113">
        <f t="shared" si="25"/>
        <v>3.999999999996362E-2</v>
      </c>
      <c r="BT63" s="114">
        <f t="shared" si="4"/>
        <v>102.52880774054024</v>
      </c>
      <c r="BU63" s="115">
        <f t="shared" si="5"/>
        <v>4.6097722215753152E-2</v>
      </c>
      <c r="BV63" s="116">
        <v>0.04</v>
      </c>
      <c r="BW63" s="99"/>
      <c r="BX63" s="124" t="s">
        <v>54</v>
      </c>
      <c r="BY63" s="96"/>
      <c r="BZ63" s="97"/>
      <c r="CA63" s="97"/>
      <c r="CB63" s="97"/>
      <c r="CC63" s="114"/>
      <c r="CD63" s="115"/>
      <c r="CE63" s="116"/>
      <c r="CF63" s="99"/>
      <c r="CG63" s="124"/>
      <c r="CH63" s="101"/>
      <c r="CI63" s="89"/>
      <c r="CJ63" s="2"/>
      <c r="CK63" s="1"/>
      <c r="CL63" s="3"/>
      <c r="CM63" s="107"/>
      <c r="CN63" s="107"/>
      <c r="CO63" s="107"/>
      <c r="CP63" s="126"/>
      <c r="CQ63" s="127"/>
      <c r="CR63" s="107"/>
      <c r="CS63" s="107"/>
      <c r="CT63" s="107"/>
      <c r="CU63" s="126"/>
      <c r="CV63" s="127"/>
      <c r="CW63" s="128"/>
      <c r="CX63" s="109"/>
      <c r="CY63" s="129"/>
      <c r="CZ63" s="101"/>
      <c r="DA63" s="112" t="s">
        <v>90</v>
      </c>
      <c r="DB63" s="1">
        <v>1729146.2930000001</v>
      </c>
      <c r="DC63" s="1">
        <v>6453119.7709999997</v>
      </c>
      <c r="DD63" s="1">
        <v>607.53800000000001</v>
      </c>
      <c r="DE63" s="97">
        <f t="shared" si="32"/>
        <v>5.0000001210719347E-3</v>
      </c>
      <c r="DF63" s="113">
        <f t="shared" si="33"/>
        <v>-1.0000000707805157E-2</v>
      </c>
      <c r="DG63" s="113">
        <f t="shared" si="34"/>
        <v>8.6000000000012733E-2</v>
      </c>
      <c r="DH63" s="114">
        <f t="shared" si="339"/>
        <v>296.56505010986098</v>
      </c>
      <c r="DI63" s="113">
        <f t="shared" si="340"/>
        <v>1.1180340574724144E-2</v>
      </c>
      <c r="DJ63" s="97">
        <f t="shared" si="341"/>
        <v>-1.8999999854713678E-2</v>
      </c>
      <c r="DK63" s="113">
        <f t="shared" si="342"/>
        <v>-1.5000000596046448E-2</v>
      </c>
      <c r="DL63" s="113">
        <f t="shared" si="343"/>
        <v>-4.5999999999935426E-2</v>
      </c>
      <c r="DM63" s="114">
        <f t="shared" si="344"/>
        <v>218.29016451260546</v>
      </c>
      <c r="DN63" s="115">
        <f t="shared" si="345"/>
        <v>2.4207437129124463E-2</v>
      </c>
      <c r="DO63" s="116">
        <v>0.04</v>
      </c>
      <c r="DP63" s="99"/>
      <c r="DQ63" s="124" t="s">
        <v>54</v>
      </c>
      <c r="DR63" s="96"/>
      <c r="DS63" s="97"/>
      <c r="DT63" s="97"/>
      <c r="DU63" s="97"/>
      <c r="DV63" s="114"/>
      <c r="DW63" s="115"/>
      <c r="DX63" s="116"/>
      <c r="DY63" s="99"/>
      <c r="DZ63" s="124"/>
      <c r="EA63" s="101"/>
      <c r="EB63" s="112" t="s">
        <v>90</v>
      </c>
      <c r="EC63" s="1">
        <v>1729146.298</v>
      </c>
      <c r="ED63" s="1">
        <v>6453119.767</v>
      </c>
      <c r="EE63" s="1">
        <v>607.51700000000005</v>
      </c>
      <c r="EF63" s="97">
        <f t="shared" si="47"/>
        <v>1.0000000009313226E-2</v>
      </c>
      <c r="EG63" s="113">
        <f t="shared" si="48"/>
        <v>-1.4000000432133675E-2</v>
      </c>
      <c r="EH63" s="113">
        <f t="shared" si="49"/>
        <v>6.500000000005457E-2</v>
      </c>
      <c r="EI63" s="114">
        <f t="shared" si="112"/>
        <v>305.53767698074523</v>
      </c>
      <c r="EJ63" s="113">
        <f t="shared" si="113"/>
        <v>1.7204650891140094E-2</v>
      </c>
      <c r="EK63" s="97">
        <f t="shared" si="52"/>
        <v>4.999999888241291E-3</v>
      </c>
      <c r="EL63" s="113">
        <f t="shared" si="53"/>
        <v>-3.9999997243285179E-3</v>
      </c>
      <c r="EM63" s="113">
        <f t="shared" si="54"/>
        <v>-2.0999999999958163E-2</v>
      </c>
      <c r="EN63" s="114">
        <f t="shared" si="114"/>
        <v>321.34019304739417</v>
      </c>
      <c r="EO63" s="115">
        <f t="shared" si="115"/>
        <v>6.4031239779533504E-3</v>
      </c>
      <c r="EP63" s="116">
        <v>0.04</v>
      </c>
      <c r="EQ63" s="99"/>
      <c r="ER63" s="124" t="s">
        <v>54</v>
      </c>
      <c r="ES63" s="101"/>
      <c r="ET63" s="89"/>
      <c r="EU63" s="119"/>
      <c r="EV63" s="119"/>
      <c r="EW63" s="208"/>
      <c r="EX63" s="107"/>
      <c r="EY63" s="107"/>
      <c r="EZ63" s="107"/>
      <c r="FA63" s="126"/>
      <c r="FB63" s="127"/>
      <c r="FC63" s="107"/>
      <c r="FD63" s="107"/>
      <c r="FE63" s="107"/>
      <c r="FF63" s="126"/>
      <c r="FG63" s="127"/>
      <c r="FH63" s="128"/>
      <c r="FI63" s="109"/>
      <c r="FJ63" s="129"/>
      <c r="FK63" s="101"/>
      <c r="FL63" s="112" t="s">
        <v>90</v>
      </c>
      <c r="FM63" s="1">
        <v>1729146.3119999999</v>
      </c>
      <c r="FN63" s="1">
        <v>6453119.7879999997</v>
      </c>
      <c r="FO63" s="1">
        <v>607.55999999999995</v>
      </c>
      <c r="FP63" s="97">
        <f t="shared" si="58"/>
        <v>2.3999999975785613E-2</v>
      </c>
      <c r="FQ63" s="113">
        <f t="shared" si="59"/>
        <v>6.9999992847442627E-3</v>
      </c>
      <c r="FR63" s="113">
        <f t="shared" si="60"/>
        <v>0.10799999999994725</v>
      </c>
      <c r="FS63" s="114">
        <f t="shared" si="295"/>
        <v>16.260203150175041</v>
      </c>
      <c r="FT63" s="113">
        <f t="shared" si="296"/>
        <v>2.4999999776482592E-2</v>
      </c>
      <c r="FU63" s="97">
        <f t="shared" si="63"/>
        <v>1.3999999966472387E-2</v>
      </c>
      <c r="FV63" s="113">
        <f t="shared" si="63"/>
        <v>2.0999999716877937E-2</v>
      </c>
      <c r="FW63" s="113">
        <f t="shared" si="63"/>
        <v>4.299999999989268E-2</v>
      </c>
      <c r="FX63" s="114">
        <f t="shared" si="297"/>
        <v>56.30993218082871</v>
      </c>
      <c r="FY63" s="115">
        <f t="shared" si="298"/>
        <v>2.5238858674078355E-2</v>
      </c>
      <c r="FZ63" s="116">
        <v>0.04</v>
      </c>
      <c r="GA63" s="99"/>
      <c r="GB63" s="124" t="s">
        <v>54</v>
      </c>
      <c r="GC63" s="101"/>
      <c r="GD63" s="107"/>
      <c r="GE63" s="107"/>
      <c r="GF63" s="107"/>
      <c r="GG63" s="126"/>
      <c r="GH63" s="127"/>
      <c r="GI63" s="128"/>
      <c r="GJ63" s="109"/>
      <c r="GK63" s="129"/>
      <c r="GL63" s="101"/>
      <c r="GM63" s="119"/>
    </row>
    <row r="64" spans="1:195" x14ac:dyDescent="0.35">
      <c r="A64" s="18" t="s">
        <v>24</v>
      </c>
      <c r="B64" s="44">
        <v>39349</v>
      </c>
      <c r="C64" s="113">
        <v>1729388.682</v>
      </c>
      <c r="D64" s="113">
        <v>6453350.5049999999</v>
      </c>
      <c r="E64" s="113">
        <v>658.44</v>
      </c>
      <c r="F64" s="97">
        <v>1729388.682</v>
      </c>
      <c r="G64" s="113">
        <v>6453350.5049999999</v>
      </c>
      <c r="H64" s="115">
        <v>658.44</v>
      </c>
      <c r="I64" s="119"/>
      <c r="J64" s="119"/>
      <c r="K64" s="119"/>
      <c r="L64" s="120"/>
      <c r="M64" s="119"/>
      <c r="N64" s="19"/>
      <c r="O64" s="89" t="s">
        <v>24</v>
      </c>
      <c r="P64" s="90">
        <v>1729388.676</v>
      </c>
      <c r="Q64" s="90">
        <v>6453350.4689999996</v>
      </c>
      <c r="R64" s="90">
        <v>658.40599999999995</v>
      </c>
      <c r="S64" s="97">
        <f t="shared" si="346"/>
        <v>-6.0000000521540642E-3</v>
      </c>
      <c r="T64" s="113">
        <f t="shared" si="347"/>
        <v>-3.6000000312924385E-2</v>
      </c>
      <c r="U64" s="113">
        <f t="shared" si="348"/>
        <v>-3.4000000000105501E-2</v>
      </c>
      <c r="V64" s="114">
        <f t="shared" ref="V64:V66" si="357">IF(DEGREES(ATAN2(S64,T64))&lt;0,(DEGREES(ATAN2(S64,T64)))+360,DEGREES(ATAN2(S64,T64)))</f>
        <v>260.53767779197437</v>
      </c>
      <c r="W64" s="115">
        <f t="shared" ref="W64:W66" si="358">SQRT(POWER(S64,2)+POWER(T64,2))</f>
        <v>3.6496575499030105E-2</v>
      </c>
      <c r="X64" s="113"/>
      <c r="Y64" s="113"/>
      <c r="Z64" s="113"/>
      <c r="AA64" s="114"/>
      <c r="AB64" s="115"/>
      <c r="AC64" s="93"/>
      <c r="AD64" s="122"/>
      <c r="AE64" s="152"/>
      <c r="AF64" s="96"/>
      <c r="AG64" s="97"/>
      <c r="AH64" s="113"/>
      <c r="AI64" s="113"/>
      <c r="AJ64" s="114"/>
      <c r="AK64" s="115"/>
      <c r="AL64" s="116"/>
      <c r="AM64" s="99"/>
      <c r="AN64" s="18"/>
      <c r="AO64" s="101"/>
      <c r="AP64" s="89"/>
      <c r="AQ64" s="2"/>
      <c r="AR64" s="2"/>
      <c r="AS64" s="4"/>
      <c r="AT64" s="107"/>
      <c r="AU64" s="107"/>
      <c r="AV64" s="107"/>
      <c r="AW64" s="126"/>
      <c r="AX64" s="127"/>
      <c r="AY64" s="107"/>
      <c r="AZ64" s="107"/>
      <c r="BA64" s="107"/>
      <c r="BB64" s="126"/>
      <c r="BC64" s="127"/>
      <c r="BD64" s="128"/>
      <c r="BE64" s="109"/>
      <c r="BF64" s="68"/>
      <c r="BG64" s="101"/>
      <c r="BH64" s="112" t="s">
        <v>24</v>
      </c>
      <c r="BI64" s="90">
        <v>1729388.6529999999</v>
      </c>
      <c r="BJ64" s="90">
        <v>6453350.5049999999</v>
      </c>
      <c r="BK64" s="90">
        <v>658.44100000000003</v>
      </c>
      <c r="BL64" s="97">
        <f t="shared" si="18"/>
        <v>-2.9000000096857548E-2</v>
      </c>
      <c r="BM64" s="113">
        <f t="shared" si="19"/>
        <v>0</v>
      </c>
      <c r="BN64" s="113">
        <f t="shared" si="20"/>
        <v>9.9999999997635314E-4</v>
      </c>
      <c r="BO64" s="114">
        <f t="shared" si="21"/>
        <v>180</v>
      </c>
      <c r="BP64" s="113">
        <f t="shared" si="22"/>
        <v>2.9000000096857548E-2</v>
      </c>
      <c r="BQ64" s="97">
        <f t="shared" si="23"/>
        <v>-2.3000000044703484E-2</v>
      </c>
      <c r="BR64" s="113">
        <f t="shared" si="24"/>
        <v>3.6000000312924385E-2</v>
      </c>
      <c r="BS64" s="113">
        <f t="shared" si="25"/>
        <v>3.5000000000081855E-2</v>
      </c>
      <c r="BT64" s="114">
        <f t="shared" si="4"/>
        <v>122.57405695913958</v>
      </c>
      <c r="BU64" s="115">
        <f t="shared" si="5"/>
        <v>4.2720019014355744E-2</v>
      </c>
      <c r="BV64" s="116">
        <v>0.04</v>
      </c>
      <c r="BW64" s="99"/>
      <c r="BX64" s="18" t="s">
        <v>54</v>
      </c>
      <c r="BY64" s="96"/>
      <c r="BZ64" s="97"/>
      <c r="CA64" s="97"/>
      <c r="CB64" s="97"/>
      <c r="CC64" s="114"/>
      <c r="CD64" s="115"/>
      <c r="CE64" s="116"/>
      <c r="CF64" s="99"/>
      <c r="CG64" s="18"/>
      <c r="CH64" s="101"/>
      <c r="CI64" s="89"/>
      <c r="CJ64" s="2"/>
      <c r="CK64" s="1"/>
      <c r="CL64" s="3"/>
      <c r="CM64" s="107"/>
      <c r="CN64" s="107"/>
      <c r="CO64" s="107"/>
      <c r="CP64" s="126"/>
      <c r="CQ64" s="127"/>
      <c r="CR64" s="107"/>
      <c r="CS64" s="107"/>
      <c r="CT64" s="107"/>
      <c r="CU64" s="126"/>
      <c r="CV64" s="127"/>
      <c r="CW64" s="128"/>
      <c r="CX64" s="109"/>
      <c r="CY64" s="68"/>
      <c r="CZ64" s="101"/>
      <c r="DA64" s="112" t="s">
        <v>24</v>
      </c>
      <c r="DB64" s="1">
        <v>1729388.6459999999</v>
      </c>
      <c r="DC64" s="1">
        <v>6453350.4819999998</v>
      </c>
      <c r="DD64" s="1">
        <v>658.41300000000001</v>
      </c>
      <c r="DE64" s="97">
        <f t="shared" si="32"/>
        <v>-3.6000000080093741E-2</v>
      </c>
      <c r="DF64" s="113">
        <f t="shared" si="33"/>
        <v>-2.3000000044703484E-2</v>
      </c>
      <c r="DG64" s="113">
        <f t="shared" si="34"/>
        <v>-2.7000000000043656E-2</v>
      </c>
      <c r="DH64" s="114">
        <f t="shared" si="339"/>
        <v>212.57405712726282</v>
      </c>
      <c r="DI64" s="113">
        <f t="shared" si="340"/>
        <v>4.2720018818150227E-2</v>
      </c>
      <c r="DJ64" s="97">
        <f t="shared" si="341"/>
        <v>-6.9999999832361937E-3</v>
      </c>
      <c r="DK64" s="113">
        <f t="shared" si="342"/>
        <v>-2.3000000044703484E-2</v>
      </c>
      <c r="DL64" s="113">
        <f t="shared" si="343"/>
        <v>-2.8000000000020009E-2</v>
      </c>
      <c r="DM64" s="114">
        <f t="shared" si="344"/>
        <v>253.07248700509282</v>
      </c>
      <c r="DN64" s="115">
        <f t="shared" si="345"/>
        <v>2.4041630598228291E-2</v>
      </c>
      <c r="DO64" s="116">
        <v>0.04</v>
      </c>
      <c r="DP64" s="99"/>
      <c r="DQ64" s="18" t="s">
        <v>54</v>
      </c>
      <c r="DR64" s="96"/>
      <c r="DS64" s="97"/>
      <c r="DT64" s="97"/>
      <c r="DU64" s="97"/>
      <c r="DV64" s="114"/>
      <c r="DW64" s="115"/>
      <c r="DX64" s="116"/>
      <c r="DY64" s="99"/>
      <c r="DZ64" s="18"/>
      <c r="EA64" s="101"/>
      <c r="EB64" s="112" t="s">
        <v>24</v>
      </c>
      <c r="EC64" s="1">
        <v>1729388.6850000001</v>
      </c>
      <c r="ED64" s="1">
        <v>6453350.4939999999</v>
      </c>
      <c r="EE64" s="1">
        <v>658.39800000000002</v>
      </c>
      <c r="EF64" s="97">
        <f t="shared" si="47"/>
        <v>3.0000000260770321E-3</v>
      </c>
      <c r="EG64" s="113">
        <f t="shared" si="48"/>
        <v>-1.0999999940395355E-2</v>
      </c>
      <c r="EH64" s="113">
        <f t="shared" si="49"/>
        <v>-4.2000000000030013E-2</v>
      </c>
      <c r="EI64" s="114">
        <f t="shared" si="112"/>
        <v>285.25511890829182</v>
      </c>
      <c r="EJ64" s="113">
        <f t="shared" si="113"/>
        <v>1.1401754200348295E-2</v>
      </c>
      <c r="EK64" s="97">
        <f t="shared" si="52"/>
        <v>3.9000000106170774E-2</v>
      </c>
      <c r="EL64" s="113">
        <f t="shared" si="53"/>
        <v>1.2000000104308128E-2</v>
      </c>
      <c r="EM64" s="113">
        <f t="shared" si="54"/>
        <v>-1.4999999999986358E-2</v>
      </c>
      <c r="EN64" s="114">
        <f t="shared" si="114"/>
        <v>17.102729065198051</v>
      </c>
      <c r="EO64" s="115">
        <f t="shared" si="115"/>
        <v>4.0804411658357673E-2</v>
      </c>
      <c r="EP64" s="116">
        <v>0.04</v>
      </c>
      <c r="EQ64" s="99"/>
      <c r="ER64" s="18" t="s">
        <v>54</v>
      </c>
      <c r="ES64" s="101"/>
      <c r="ET64" s="89"/>
      <c r="EU64" s="119"/>
      <c r="EV64" s="119"/>
      <c r="EW64" s="208"/>
      <c r="EX64" s="107"/>
      <c r="EY64" s="107"/>
      <c r="EZ64" s="107"/>
      <c r="FA64" s="126"/>
      <c r="FB64" s="127"/>
      <c r="FC64" s="107"/>
      <c r="FD64" s="107"/>
      <c r="FE64" s="107"/>
      <c r="FF64" s="126"/>
      <c r="FG64" s="127"/>
      <c r="FH64" s="128"/>
      <c r="FI64" s="109"/>
      <c r="FJ64" s="68"/>
      <c r="FK64" s="101"/>
      <c r="FL64" s="112" t="s">
        <v>24</v>
      </c>
      <c r="FM64" s="1">
        <v>1729388.6669999999</v>
      </c>
      <c r="FN64" s="1">
        <v>6453350.5140000004</v>
      </c>
      <c r="FO64" s="1">
        <v>658.43600000000004</v>
      </c>
      <c r="FP64" s="97">
        <f t="shared" si="58"/>
        <v>-1.500000013038516E-2</v>
      </c>
      <c r="FQ64" s="113">
        <f t="shared" si="59"/>
        <v>9.0000005438923836E-3</v>
      </c>
      <c r="FR64" s="113">
        <f t="shared" si="60"/>
        <v>-4.0000000000190994E-3</v>
      </c>
      <c r="FS64" s="114">
        <f t="shared" si="295"/>
        <v>149.03624216006247</v>
      </c>
      <c r="FT64" s="113">
        <f t="shared" si="296"/>
        <v>1.7492856076170581E-2</v>
      </c>
      <c r="FU64" s="97">
        <f t="shared" si="63"/>
        <v>-1.8000000156462193E-2</v>
      </c>
      <c r="FV64" s="113">
        <f t="shared" si="63"/>
        <v>2.0000000484287739E-2</v>
      </c>
      <c r="FW64" s="113">
        <f t="shared" si="63"/>
        <v>3.8000000000010914E-2</v>
      </c>
      <c r="FX64" s="114">
        <f t="shared" si="297"/>
        <v>131.98721205359965</v>
      </c>
      <c r="FY64" s="115">
        <f t="shared" si="298"/>
        <v>2.6907248558783351E-2</v>
      </c>
      <c r="FZ64" s="116">
        <v>0.04</v>
      </c>
      <c r="GA64" s="99"/>
      <c r="GB64" s="18" t="s">
        <v>54</v>
      </c>
      <c r="GC64" s="101"/>
      <c r="GD64" s="107"/>
      <c r="GE64" s="107"/>
      <c r="GF64" s="107"/>
      <c r="GG64" s="126"/>
      <c r="GH64" s="127"/>
      <c r="GI64" s="128"/>
      <c r="GJ64" s="109"/>
      <c r="GK64" s="68"/>
      <c r="GL64" s="101"/>
      <c r="GM64" s="119"/>
    </row>
    <row r="65" spans="1:195" x14ac:dyDescent="0.35">
      <c r="A65" s="18" t="s">
        <v>87</v>
      </c>
      <c r="B65" s="44">
        <v>43950</v>
      </c>
      <c r="C65" s="107">
        <v>1729052.8970000001</v>
      </c>
      <c r="D65" s="107">
        <v>6454289.2978999997</v>
      </c>
      <c r="E65" s="107">
        <v>590.82740000000001</v>
      </c>
      <c r="F65" s="134" t="s">
        <v>195</v>
      </c>
      <c r="G65" s="113"/>
      <c r="H65" s="115"/>
      <c r="I65" s="119"/>
      <c r="J65" s="119"/>
      <c r="K65" s="119"/>
      <c r="L65" s="120"/>
      <c r="M65" s="119"/>
      <c r="N65" s="19"/>
      <c r="O65" s="89" t="s">
        <v>87</v>
      </c>
      <c r="P65" s="90">
        <v>1729052.8670000001</v>
      </c>
      <c r="Q65" s="90">
        <v>6454289.2450000001</v>
      </c>
      <c r="R65" s="90">
        <v>590.78700000000003</v>
      </c>
      <c r="S65" s="97">
        <f t="shared" si="346"/>
        <v>-3.0000000027939677E-2</v>
      </c>
      <c r="T65" s="113">
        <f t="shared" si="347"/>
        <v>-5.2899999544024467E-2</v>
      </c>
      <c r="U65" s="113">
        <f t="shared" si="348"/>
        <v>-4.0399999999976899E-2</v>
      </c>
      <c r="V65" s="114">
        <f t="shared" si="357"/>
        <v>240.44209159042771</v>
      </c>
      <c r="W65" s="115">
        <f t="shared" si="358"/>
        <v>6.0814553796226849E-2</v>
      </c>
      <c r="X65" s="113"/>
      <c r="Y65" s="113"/>
      <c r="Z65" s="113"/>
      <c r="AA65" s="114"/>
      <c r="AB65" s="115"/>
      <c r="AC65" s="93"/>
      <c r="AD65" s="122"/>
      <c r="AE65" s="123"/>
      <c r="AF65" s="96"/>
      <c r="AG65" s="97"/>
      <c r="AH65" s="113"/>
      <c r="AI65" s="113"/>
      <c r="AJ65" s="114"/>
      <c r="AK65" s="115"/>
      <c r="AL65" s="116"/>
      <c r="AM65" s="99"/>
      <c r="AN65" s="124"/>
      <c r="AO65" s="101"/>
      <c r="AP65" s="89"/>
      <c r="AQ65" s="2"/>
      <c r="AR65" s="2"/>
      <c r="AS65" s="4"/>
      <c r="AT65" s="107"/>
      <c r="AU65" s="107"/>
      <c r="AV65" s="107"/>
      <c r="AW65" s="126"/>
      <c r="AX65" s="127"/>
      <c r="AY65" s="107"/>
      <c r="AZ65" s="107"/>
      <c r="BA65" s="107"/>
      <c r="BB65" s="126"/>
      <c r="BC65" s="127"/>
      <c r="BD65" s="128"/>
      <c r="BE65" s="109"/>
      <c r="BF65" s="129"/>
      <c r="BG65" s="101"/>
      <c r="BH65" s="112" t="s">
        <v>87</v>
      </c>
      <c r="BI65" s="90">
        <v>1729052.827</v>
      </c>
      <c r="BJ65" s="90">
        <v>6454289.2170000002</v>
      </c>
      <c r="BK65" s="90">
        <v>590.86</v>
      </c>
      <c r="BL65" s="97">
        <f t="shared" si="18"/>
        <v>-7.000000006519258E-2</v>
      </c>
      <c r="BM65" s="113">
        <f t="shared" si="19"/>
        <v>-8.0899999476969242E-2</v>
      </c>
      <c r="BN65" s="113">
        <f t="shared" si="20"/>
        <v>3.2600000000002183E-2</v>
      </c>
      <c r="BO65" s="114">
        <f t="shared" si="21"/>
        <v>229.13148556221134</v>
      </c>
      <c r="BP65" s="113">
        <f t="shared" si="22"/>
        <v>0.10698041841617831</v>
      </c>
      <c r="BQ65" s="97">
        <f t="shared" si="23"/>
        <v>-4.0000000037252903E-2</v>
      </c>
      <c r="BR65" s="113">
        <f t="shared" si="24"/>
        <v>-2.7999999932944775E-2</v>
      </c>
      <c r="BS65" s="113">
        <f t="shared" si="25"/>
        <v>7.2999999999979082E-2</v>
      </c>
      <c r="BT65" s="114">
        <f t="shared" si="4"/>
        <v>214.99202010902704</v>
      </c>
      <c r="BU65" s="115">
        <f t="shared" si="5"/>
        <v>4.8826222454999929E-2</v>
      </c>
      <c r="BV65" s="116">
        <v>0.04</v>
      </c>
      <c r="BW65" s="99"/>
      <c r="BX65" s="124" t="s">
        <v>54</v>
      </c>
      <c r="BY65" s="96"/>
      <c r="BZ65" s="97"/>
      <c r="CA65" s="97"/>
      <c r="CB65" s="97"/>
      <c r="CC65" s="114"/>
      <c r="CD65" s="115"/>
      <c r="CE65" s="116"/>
      <c r="CF65" s="99"/>
      <c r="CG65" s="124"/>
      <c r="CH65" s="101"/>
      <c r="CI65" s="89"/>
      <c r="CJ65" s="2"/>
      <c r="CK65" s="1"/>
      <c r="CL65" s="3"/>
      <c r="CM65" s="107"/>
      <c r="CN65" s="107"/>
      <c r="CO65" s="107"/>
      <c r="CP65" s="126"/>
      <c r="CQ65" s="127"/>
      <c r="CR65" s="107"/>
      <c r="CS65" s="107"/>
      <c r="CT65" s="107"/>
      <c r="CU65" s="126"/>
      <c r="CV65" s="127"/>
      <c r="CW65" s="128"/>
      <c r="CX65" s="109"/>
      <c r="CY65" s="129"/>
      <c r="CZ65" s="101"/>
      <c r="DA65" s="112" t="s">
        <v>87</v>
      </c>
      <c r="DB65" s="1">
        <v>1729052.8330000001</v>
      </c>
      <c r="DC65" s="1">
        <v>6454289.2180000003</v>
      </c>
      <c r="DD65" s="1">
        <v>590.87099999999998</v>
      </c>
      <c r="DE65" s="97">
        <f t="shared" si="32"/>
        <v>-6.4000000013038516E-2</v>
      </c>
      <c r="DF65" s="113">
        <f t="shared" si="33"/>
        <v>-7.9899999313056469E-2</v>
      </c>
      <c r="DG65" s="113">
        <f t="shared" si="34"/>
        <v>4.3599999999969441E-2</v>
      </c>
      <c r="DH65" s="114">
        <f t="shared" si="339"/>
        <v>231.30522840456766</v>
      </c>
      <c r="DI65" s="113">
        <f t="shared" si="340"/>
        <v>0.10237191945008824</v>
      </c>
      <c r="DJ65" s="97">
        <f t="shared" si="341"/>
        <v>6.0000000521540642E-3</v>
      </c>
      <c r="DK65" s="113">
        <f t="shared" si="342"/>
        <v>1.0000001639127731E-3</v>
      </c>
      <c r="DL65" s="113">
        <f t="shared" si="343"/>
        <v>1.0999999999967258E-2</v>
      </c>
      <c r="DM65" s="114">
        <f t="shared" si="344"/>
        <v>9.4623236502108128</v>
      </c>
      <c r="DN65" s="115">
        <f t="shared" si="345"/>
        <v>6.0827626086897672E-3</v>
      </c>
      <c r="DO65" s="116">
        <v>0.04</v>
      </c>
      <c r="DP65" s="99"/>
      <c r="DQ65" s="124" t="s">
        <v>54</v>
      </c>
      <c r="DR65" s="96"/>
      <c r="DS65" s="97"/>
      <c r="DT65" s="97"/>
      <c r="DU65" s="97"/>
      <c r="DV65" s="114"/>
      <c r="DW65" s="115"/>
      <c r="DX65" s="116"/>
      <c r="DY65" s="99"/>
      <c r="DZ65" s="124"/>
      <c r="EA65" s="101"/>
      <c r="EB65" s="112" t="s">
        <v>87</v>
      </c>
      <c r="EC65" s="1">
        <v>1729052.8359999999</v>
      </c>
      <c r="ED65" s="1">
        <v>6454289.1950000003</v>
      </c>
      <c r="EE65" s="1">
        <v>590.88599999999997</v>
      </c>
      <c r="EF65" s="97">
        <f t="shared" si="47"/>
        <v>-6.1000000219792128E-2</v>
      </c>
      <c r="EG65" s="113">
        <f t="shared" si="48"/>
        <v>-0.10289999935775995</v>
      </c>
      <c r="EH65" s="113">
        <f t="shared" si="49"/>
        <v>5.8599999999955799E-2</v>
      </c>
      <c r="EI65" s="114">
        <f t="shared" si="112"/>
        <v>239.34017497070482</v>
      </c>
      <c r="EJ65" s="113">
        <f t="shared" si="113"/>
        <v>0.11962194570663712</v>
      </c>
      <c r="EK65" s="97">
        <f t="shared" si="52"/>
        <v>2.9999997932463884E-3</v>
      </c>
      <c r="EL65" s="113">
        <f t="shared" si="53"/>
        <v>-2.3000000044703484E-2</v>
      </c>
      <c r="EM65" s="113">
        <f t="shared" si="54"/>
        <v>1.4999999999986358E-2</v>
      </c>
      <c r="EN65" s="114">
        <f t="shared" si="114"/>
        <v>277.43140745045787</v>
      </c>
      <c r="EO65" s="115">
        <f t="shared" si="115"/>
        <v>2.3194827027073053E-2</v>
      </c>
      <c r="EP65" s="116">
        <v>0.04</v>
      </c>
      <c r="EQ65" s="99"/>
      <c r="ER65" s="124" t="s">
        <v>54</v>
      </c>
      <c r="ES65" s="101"/>
      <c r="ET65" s="89"/>
      <c r="EU65" s="119"/>
      <c r="EV65" s="119"/>
      <c r="EW65" s="208"/>
      <c r="EX65" s="107"/>
      <c r="EY65" s="107"/>
      <c r="EZ65" s="107"/>
      <c r="FA65" s="126"/>
      <c r="FB65" s="127"/>
      <c r="FC65" s="107"/>
      <c r="FD65" s="107"/>
      <c r="FE65" s="107"/>
      <c r="FF65" s="126"/>
      <c r="FG65" s="127"/>
      <c r="FH65" s="128"/>
      <c r="FI65" s="109"/>
      <c r="FJ65" s="129"/>
      <c r="FK65" s="101"/>
      <c r="FL65" s="112" t="s">
        <v>87</v>
      </c>
      <c r="FM65" s="1">
        <v>1729052.8729999999</v>
      </c>
      <c r="FN65" s="1">
        <v>6454289.2039999999</v>
      </c>
      <c r="FO65" s="1">
        <v>590.86099999999999</v>
      </c>
      <c r="FP65" s="97">
        <f t="shared" si="58"/>
        <v>-2.4000000208616257E-2</v>
      </c>
      <c r="FQ65" s="113">
        <f t="shared" si="59"/>
        <v>-9.3899999745190144E-2</v>
      </c>
      <c r="FR65" s="113">
        <f t="shared" si="60"/>
        <v>3.3599999999978536E-2</v>
      </c>
      <c r="FS65" s="114">
        <f t="shared" si="295"/>
        <v>255.66265520078133</v>
      </c>
      <c r="FT65" s="113">
        <f t="shared" si="296"/>
        <v>9.6918573876013506E-2</v>
      </c>
      <c r="FU65" s="97">
        <f t="shared" si="63"/>
        <v>3.7000000011175871E-2</v>
      </c>
      <c r="FV65" s="113">
        <f t="shared" si="63"/>
        <v>8.999999612569809E-3</v>
      </c>
      <c r="FW65" s="113">
        <f t="shared" si="63"/>
        <v>-2.4999999999977263E-2</v>
      </c>
      <c r="FX65" s="114">
        <f t="shared" si="297"/>
        <v>13.671306561786716</v>
      </c>
      <c r="FY65" s="115">
        <f t="shared" si="298"/>
        <v>3.8078865448609035E-2</v>
      </c>
      <c r="FZ65" s="116">
        <v>0.04</v>
      </c>
      <c r="GA65" s="99"/>
      <c r="GB65" s="124" t="s">
        <v>54</v>
      </c>
      <c r="GC65" s="101"/>
      <c r="GD65" s="107"/>
      <c r="GE65" s="107"/>
      <c r="GF65" s="107"/>
      <c r="GG65" s="126"/>
      <c r="GH65" s="127"/>
      <c r="GI65" s="128"/>
      <c r="GJ65" s="109"/>
      <c r="GK65" s="129"/>
      <c r="GL65" s="101"/>
      <c r="GM65" s="119"/>
    </row>
    <row r="66" spans="1:195" x14ac:dyDescent="0.35">
      <c r="A66" s="18" t="s">
        <v>139</v>
      </c>
      <c r="B66" s="136">
        <v>45539</v>
      </c>
      <c r="C66" s="137">
        <v>1730454.5689999999</v>
      </c>
      <c r="D66" s="135">
        <v>6452471.9139999999</v>
      </c>
      <c r="E66" s="135">
        <v>482.34800000000001</v>
      </c>
      <c r="F66" s="20" t="s">
        <v>119</v>
      </c>
      <c r="G66" s="113"/>
      <c r="H66" s="115"/>
      <c r="I66" s="119"/>
      <c r="J66" s="119"/>
      <c r="K66" s="119"/>
      <c r="L66" s="120"/>
      <c r="M66" s="119"/>
      <c r="N66" s="19"/>
      <c r="O66" s="89" t="s">
        <v>139</v>
      </c>
      <c r="P66" s="90">
        <v>1730454.5390000001</v>
      </c>
      <c r="Q66" s="90">
        <v>6452471.9280000003</v>
      </c>
      <c r="R66" s="90">
        <v>482.286</v>
      </c>
      <c r="S66" s="97">
        <f t="shared" si="346"/>
        <v>-2.9999999795109034E-2</v>
      </c>
      <c r="T66" s="113">
        <f t="shared" si="347"/>
        <v>1.4000000432133675E-2</v>
      </c>
      <c r="U66" s="113">
        <f t="shared" si="348"/>
        <v>-6.2000000000011823E-2</v>
      </c>
      <c r="V66" s="114">
        <f t="shared" si="357"/>
        <v>154.9831056942225</v>
      </c>
      <c r="W66" s="115">
        <f t="shared" si="358"/>
        <v>3.3105890711568012E-2</v>
      </c>
      <c r="X66" s="113"/>
      <c r="Y66" s="113"/>
      <c r="Z66" s="113"/>
      <c r="AA66" s="114"/>
      <c r="AB66" s="115"/>
      <c r="AC66" s="93"/>
      <c r="AD66" s="122"/>
      <c r="AE66" s="123"/>
      <c r="AF66" s="96"/>
      <c r="AG66" s="97"/>
      <c r="AH66" s="113"/>
      <c r="AI66" s="113"/>
      <c r="AJ66" s="114"/>
      <c r="AK66" s="115"/>
      <c r="AL66" s="116"/>
      <c r="AM66" s="99"/>
      <c r="AN66" s="124"/>
      <c r="AO66" s="101"/>
      <c r="AP66" s="89"/>
      <c r="AQ66" s="2"/>
      <c r="AR66" s="2"/>
      <c r="AS66" s="4"/>
      <c r="AT66" s="107"/>
      <c r="AU66" s="107"/>
      <c r="AV66" s="107"/>
      <c r="AW66" s="126"/>
      <c r="AX66" s="127"/>
      <c r="AY66" s="107"/>
      <c r="AZ66" s="107"/>
      <c r="BA66" s="107"/>
      <c r="BB66" s="126"/>
      <c r="BC66" s="127"/>
      <c r="BD66" s="128"/>
      <c r="BE66" s="109"/>
      <c r="BF66" s="129"/>
      <c r="BG66" s="101"/>
      <c r="BH66" s="112" t="s">
        <v>139</v>
      </c>
      <c r="BI66" s="90">
        <v>1730454.551</v>
      </c>
      <c r="BJ66" s="90">
        <v>6452471.8930000002</v>
      </c>
      <c r="BK66" s="90">
        <v>482.24099999999999</v>
      </c>
      <c r="BL66" s="97">
        <f t="shared" si="18"/>
        <v>-1.7999999923631549E-2</v>
      </c>
      <c r="BM66" s="113">
        <f t="shared" si="19"/>
        <v>-2.0999999716877937E-2</v>
      </c>
      <c r="BN66" s="113">
        <f t="shared" si="20"/>
        <v>-0.10700000000002774</v>
      </c>
      <c r="BO66" s="114">
        <f t="shared" si="21"/>
        <v>229.39870509342271</v>
      </c>
      <c r="BP66" s="113">
        <f t="shared" si="22"/>
        <v>2.7658633107216436E-2</v>
      </c>
      <c r="BQ66" s="97">
        <f t="shared" si="23"/>
        <v>1.1999999871477485E-2</v>
      </c>
      <c r="BR66" s="113">
        <f t="shared" si="24"/>
        <v>-3.5000000149011612E-2</v>
      </c>
      <c r="BS66" s="113">
        <f t="shared" si="25"/>
        <v>-4.5000000000015916E-2</v>
      </c>
      <c r="BT66" s="114">
        <f t="shared" si="4"/>
        <v>288.9246441529499</v>
      </c>
      <c r="BU66" s="115">
        <f t="shared" si="5"/>
        <v>3.7000000099273955E-2</v>
      </c>
      <c r="BV66" s="116">
        <v>0.04</v>
      </c>
      <c r="BW66" s="99"/>
      <c r="BX66" s="124" t="s">
        <v>54</v>
      </c>
      <c r="BY66" s="96"/>
      <c r="BZ66" s="97"/>
      <c r="CA66" s="97"/>
      <c r="CB66" s="97"/>
      <c r="CC66" s="114"/>
      <c r="CD66" s="115"/>
      <c r="CE66" s="116"/>
      <c r="CF66" s="99"/>
      <c r="CG66" s="124"/>
      <c r="CH66" s="101"/>
      <c r="CI66" s="89"/>
      <c r="CJ66" s="2"/>
      <c r="CK66" s="1"/>
      <c r="CL66" s="3"/>
      <c r="CM66" s="107"/>
      <c r="CN66" s="107"/>
      <c r="CO66" s="107"/>
      <c r="CP66" s="126"/>
      <c r="CQ66" s="127"/>
      <c r="CR66" s="107"/>
      <c r="CS66" s="107"/>
      <c r="CT66" s="107"/>
      <c r="CU66" s="126"/>
      <c r="CV66" s="127"/>
      <c r="CW66" s="128"/>
      <c r="CX66" s="109"/>
      <c r="CY66" s="129"/>
      <c r="CZ66" s="101"/>
      <c r="DA66" s="112" t="s">
        <v>139</v>
      </c>
      <c r="DB66" s="1">
        <v>1730454.5589999999</v>
      </c>
      <c r="DC66" s="1">
        <v>6452471.9040000001</v>
      </c>
      <c r="DD66" s="1">
        <v>482.30099999999999</v>
      </c>
      <c r="DE66" s="97">
        <f t="shared" si="32"/>
        <v>-1.0000000009313226E-2</v>
      </c>
      <c r="DF66" s="113">
        <f t="shared" si="33"/>
        <v>-9.9999997764825821E-3</v>
      </c>
      <c r="DG66" s="113">
        <f t="shared" si="34"/>
        <v>-4.7000000000025466E-2</v>
      </c>
      <c r="DH66" s="114">
        <f t="shared" si="339"/>
        <v>224.99999933298935</v>
      </c>
      <c r="DI66" s="113">
        <f t="shared" si="340"/>
        <v>1.4142135472265715E-2</v>
      </c>
      <c r="DJ66" s="97">
        <f t="shared" si="341"/>
        <v>7.9999999143183231E-3</v>
      </c>
      <c r="DK66" s="113">
        <f t="shared" si="342"/>
        <v>1.0999999940395355E-2</v>
      </c>
      <c r="DL66" s="113">
        <f t="shared" si="343"/>
        <v>6.0000000000002274E-2</v>
      </c>
      <c r="DM66" s="114">
        <f t="shared" si="344"/>
        <v>53.972626759114917</v>
      </c>
      <c r="DN66" s="115">
        <f t="shared" si="345"/>
        <v>1.3601470410135479E-2</v>
      </c>
      <c r="DO66" s="116">
        <v>0.04</v>
      </c>
      <c r="DP66" s="99"/>
      <c r="DQ66" s="124" t="s">
        <v>54</v>
      </c>
      <c r="DR66" s="96"/>
      <c r="DS66" s="97"/>
      <c r="DT66" s="97"/>
      <c r="DU66" s="97"/>
      <c r="DV66" s="114"/>
      <c r="DW66" s="115"/>
      <c r="DX66" s="116"/>
      <c r="DY66" s="99"/>
      <c r="DZ66" s="124"/>
      <c r="EA66" s="101"/>
      <c r="EB66" s="112" t="s">
        <v>139</v>
      </c>
      <c r="EC66" s="1">
        <v>1730454.5549999999</v>
      </c>
      <c r="ED66" s="1">
        <v>6452471.9110000003</v>
      </c>
      <c r="EE66" s="1">
        <v>482.28399999999999</v>
      </c>
      <c r="EF66" s="97">
        <f t="shared" si="47"/>
        <v>-1.3999999966472387E-2</v>
      </c>
      <c r="EG66" s="113">
        <f t="shared" si="48"/>
        <v>-2.9999995604157448E-3</v>
      </c>
      <c r="EH66" s="113">
        <f t="shared" si="49"/>
        <v>-6.4000000000021373E-2</v>
      </c>
      <c r="EI66" s="114">
        <f t="shared" si="112"/>
        <v>192.09475538508261</v>
      </c>
      <c r="EJ66" s="113">
        <f t="shared" si="113"/>
        <v>1.431782093838729E-2</v>
      </c>
      <c r="EK66" s="97">
        <f t="shared" si="52"/>
        <v>-3.9999999571591616E-3</v>
      </c>
      <c r="EL66" s="113">
        <f t="shared" si="53"/>
        <v>7.0000002160668373E-3</v>
      </c>
      <c r="EM66" s="113">
        <f t="shared" si="54"/>
        <v>-1.6999999999995907E-2</v>
      </c>
      <c r="EN66" s="114">
        <f t="shared" si="114"/>
        <v>119.74488027077201</v>
      </c>
      <c r="EO66" s="115">
        <f t="shared" si="115"/>
        <v>8.0622579146420927E-3</v>
      </c>
      <c r="EP66" s="116">
        <v>0.04</v>
      </c>
      <c r="EQ66" s="99"/>
      <c r="ER66" s="124" t="s">
        <v>54</v>
      </c>
      <c r="ES66" s="101"/>
      <c r="ET66" s="89"/>
      <c r="EU66" s="119"/>
      <c r="EV66" s="119"/>
      <c r="EW66" s="208"/>
      <c r="EX66" s="107"/>
      <c r="EY66" s="107"/>
      <c r="EZ66" s="107"/>
      <c r="FA66" s="126"/>
      <c r="FB66" s="127"/>
      <c r="FC66" s="107"/>
      <c r="FD66" s="107"/>
      <c r="FE66" s="107"/>
      <c r="FF66" s="126"/>
      <c r="FG66" s="127"/>
      <c r="FH66" s="128"/>
      <c r="FI66" s="109"/>
      <c r="FJ66" s="129"/>
      <c r="FK66" s="101"/>
      <c r="FL66" s="112" t="s">
        <v>139</v>
      </c>
      <c r="FM66" s="1">
        <v>1730454.57</v>
      </c>
      <c r="FN66" s="1">
        <v>6452471.9179999996</v>
      </c>
      <c r="FO66" s="1">
        <v>482.24599999999998</v>
      </c>
      <c r="FP66" s="97">
        <f t="shared" si="58"/>
        <v>1.0000001639127731E-3</v>
      </c>
      <c r="FQ66" s="113">
        <f t="shared" si="59"/>
        <v>3.9999997243285179E-3</v>
      </c>
      <c r="FR66" s="113">
        <f t="shared" si="60"/>
        <v>-0.10200000000003229</v>
      </c>
      <c r="FS66" s="114">
        <f t="shared" si="295"/>
        <v>75.963753393199653</v>
      </c>
      <c r="FT66" s="113">
        <f t="shared" si="296"/>
        <v>4.1231053979317329E-3</v>
      </c>
      <c r="FU66" s="97">
        <f t="shared" si="63"/>
        <v>1.500000013038516E-2</v>
      </c>
      <c r="FV66" s="113">
        <f t="shared" si="63"/>
        <v>6.9999992847442627E-3</v>
      </c>
      <c r="FW66" s="113">
        <f t="shared" si="63"/>
        <v>-3.8000000000010914E-2</v>
      </c>
      <c r="FX66" s="114">
        <f t="shared" si="297"/>
        <v>25.016891043754516</v>
      </c>
      <c r="FY66" s="115">
        <f t="shared" si="298"/>
        <v>1.6552945172928442E-2</v>
      </c>
      <c r="FZ66" s="116">
        <v>0.04</v>
      </c>
      <c r="GA66" s="99"/>
      <c r="GB66" s="124" t="s">
        <v>54</v>
      </c>
      <c r="GC66" s="101"/>
      <c r="GD66" s="107"/>
      <c r="GE66" s="107"/>
      <c r="GF66" s="107"/>
      <c r="GG66" s="126"/>
      <c r="GH66" s="127"/>
      <c r="GI66" s="128"/>
      <c r="GJ66" s="109"/>
      <c r="GK66" s="129"/>
      <c r="GL66" s="101"/>
      <c r="GM66" s="119"/>
    </row>
    <row r="67" spans="1:195" x14ac:dyDescent="0.35">
      <c r="A67" s="18" t="s">
        <v>25</v>
      </c>
      <c r="B67" s="44">
        <v>34668</v>
      </c>
      <c r="C67" s="113">
        <v>1727081.9996263999</v>
      </c>
      <c r="D67" s="113">
        <v>6453179.0925586699</v>
      </c>
      <c r="E67" s="113">
        <v>227.86</v>
      </c>
      <c r="F67" s="97">
        <v>1727082.007</v>
      </c>
      <c r="G67" s="113">
        <v>6453178.9440000001</v>
      </c>
      <c r="H67" s="115">
        <v>227.53</v>
      </c>
      <c r="I67" s="119">
        <f t="shared" si="0"/>
        <v>7.3736000340431929E-3</v>
      </c>
      <c r="J67" s="119">
        <f t="shared" si="1"/>
        <v>-0.14855866972357035</v>
      </c>
      <c r="K67" s="119">
        <f t="shared" si="2"/>
        <v>-0.33000000000001251</v>
      </c>
      <c r="L67" s="120">
        <f t="shared" si="13"/>
        <v>272.84150189733197</v>
      </c>
      <c r="M67" s="119">
        <f t="shared" si="14"/>
        <v>0.14874154875991744</v>
      </c>
      <c r="N67" s="19"/>
      <c r="O67" s="89" t="s">
        <v>25</v>
      </c>
      <c r="P67" s="90">
        <v>1727077.18</v>
      </c>
      <c r="Q67" s="90">
        <v>6453174.0870000003</v>
      </c>
      <c r="R67" s="90">
        <v>226.81200000000001</v>
      </c>
      <c r="S67" s="97">
        <f t="shared" si="346"/>
        <v>-4.8196264000143856</v>
      </c>
      <c r="T67" s="113">
        <f t="shared" si="347"/>
        <v>-5.0055586695671082</v>
      </c>
      <c r="U67" s="113">
        <f t="shared" si="348"/>
        <v>-1.0480000000000018</v>
      </c>
      <c r="V67" s="114">
        <f t="shared" ref="V67:V79" si="359">IF(DEGREES(ATAN2(S67,T67))&lt;0,(DEGREES(ATAN2(S67,T67)))+360,DEGREES(ATAN2(S67,T67)))</f>
        <v>226.08413865181745</v>
      </c>
      <c r="W67" s="115">
        <f t="shared" ref="W67:W79" si="360">SQRT(POWER(S67,2)+POWER(T67,2))</f>
        <v>6.9486988875755777</v>
      </c>
      <c r="X67" s="113"/>
      <c r="Y67" s="113"/>
      <c r="Z67" s="113"/>
      <c r="AA67" s="114"/>
      <c r="AB67" s="115"/>
      <c r="AC67" s="93"/>
      <c r="AD67" s="122"/>
      <c r="AE67" s="123"/>
      <c r="AF67" s="96"/>
      <c r="AG67" s="97"/>
      <c r="AH67" s="113"/>
      <c r="AI67" s="113"/>
      <c r="AJ67" s="114"/>
      <c r="AK67" s="115"/>
      <c r="AL67" s="116"/>
      <c r="AM67" s="99"/>
      <c r="AN67" s="124"/>
      <c r="AO67" s="101"/>
      <c r="AP67" s="89"/>
      <c r="AQ67" s="2"/>
      <c r="AR67" s="2"/>
      <c r="AS67" s="4"/>
      <c r="AT67" s="107"/>
      <c r="AU67" s="107"/>
      <c r="AV67" s="107"/>
      <c r="AW67" s="126"/>
      <c r="AX67" s="127"/>
      <c r="AY67" s="107"/>
      <c r="AZ67" s="107"/>
      <c r="BA67" s="107"/>
      <c r="BB67" s="126"/>
      <c r="BC67" s="127"/>
      <c r="BD67" s="128"/>
      <c r="BE67" s="109"/>
      <c r="BF67" s="129"/>
      <c r="BG67" s="101"/>
      <c r="BH67" s="112" t="s">
        <v>25</v>
      </c>
      <c r="BI67" s="90">
        <v>1727077.1669999999</v>
      </c>
      <c r="BJ67" s="90">
        <v>6453174.0980000002</v>
      </c>
      <c r="BK67" s="90">
        <v>226.81399999999999</v>
      </c>
      <c r="BL67" s="97">
        <f t="shared" si="18"/>
        <v>-4.8326264000497758</v>
      </c>
      <c r="BM67" s="113">
        <f t="shared" si="19"/>
        <v>-4.9945586696267128</v>
      </c>
      <c r="BN67" s="113">
        <f t="shared" si="20"/>
        <v>-1.0460000000000207</v>
      </c>
      <c r="BO67" s="114">
        <f t="shared" si="21"/>
        <v>225.94403391690324</v>
      </c>
      <c r="BP67" s="113">
        <f t="shared" si="22"/>
        <v>6.9498125317738904</v>
      </c>
      <c r="BQ67" s="97">
        <f t="shared" si="23"/>
        <v>-1.3000000035390258E-2</v>
      </c>
      <c r="BR67" s="113">
        <f t="shared" si="24"/>
        <v>1.0999999940395355E-2</v>
      </c>
      <c r="BS67" s="113">
        <f t="shared" si="25"/>
        <v>1.999999999981128E-3</v>
      </c>
      <c r="BT67" s="114">
        <f t="shared" si="4"/>
        <v>139.76364192072984</v>
      </c>
      <c r="BU67" s="115">
        <f t="shared" si="5"/>
        <v>1.7029386354441681E-2</v>
      </c>
      <c r="BV67" s="116">
        <v>0.04</v>
      </c>
      <c r="BW67" s="99"/>
      <c r="BX67" s="124" t="s">
        <v>54</v>
      </c>
      <c r="BY67" s="96"/>
      <c r="BZ67" s="97"/>
      <c r="CA67" s="97"/>
      <c r="CB67" s="97"/>
      <c r="CC67" s="114"/>
      <c r="CD67" s="115"/>
      <c r="CE67" s="116"/>
      <c r="CF67" s="99"/>
      <c r="CG67" s="124"/>
      <c r="CH67" s="101"/>
      <c r="CI67" s="89"/>
      <c r="CJ67" s="2"/>
      <c r="CK67" s="1"/>
      <c r="CL67" s="3"/>
      <c r="CM67" s="107"/>
      <c r="CN67" s="107"/>
      <c r="CO67" s="107"/>
      <c r="CP67" s="126"/>
      <c r="CQ67" s="127"/>
      <c r="CR67" s="107"/>
      <c r="CS67" s="107"/>
      <c r="CT67" s="107"/>
      <c r="CU67" s="126"/>
      <c r="CV67" s="127"/>
      <c r="CW67" s="128"/>
      <c r="CX67" s="109"/>
      <c r="CY67" s="129"/>
      <c r="CZ67" s="101"/>
      <c r="DA67" s="112" t="s">
        <v>25</v>
      </c>
      <c r="DB67" s="1">
        <v>1727077.1580000001</v>
      </c>
      <c r="DC67" s="1">
        <v>6453174.0990000004</v>
      </c>
      <c r="DD67" s="1">
        <v>226.82300000000001</v>
      </c>
      <c r="DE67" s="97">
        <f t="shared" si="32"/>
        <v>-4.8416263998951763</v>
      </c>
      <c r="DF67" s="113">
        <f t="shared" si="33"/>
        <v>-4.9935586694628</v>
      </c>
      <c r="DG67" s="113">
        <f t="shared" si="34"/>
        <v>-1.0370000000000061</v>
      </c>
      <c r="DH67" s="114">
        <f t="shared" si="339"/>
        <v>225.88502508179198</v>
      </c>
      <c r="DI67" s="113">
        <f t="shared" si="340"/>
        <v>6.9553558055306572</v>
      </c>
      <c r="DJ67" s="97">
        <f t="shared" si="341"/>
        <v>-8.9999998454004526E-3</v>
      </c>
      <c r="DK67" s="113">
        <f t="shared" si="342"/>
        <v>1.0000001639127731E-3</v>
      </c>
      <c r="DL67" s="113">
        <f t="shared" si="343"/>
        <v>9.0000000000145519E-3</v>
      </c>
      <c r="DM67" s="114">
        <f t="shared" si="344"/>
        <v>173.65980711529139</v>
      </c>
      <c r="DN67" s="115">
        <f t="shared" si="345"/>
        <v>9.055385002584581E-3</v>
      </c>
      <c r="DO67" s="116">
        <v>0.04</v>
      </c>
      <c r="DP67" s="99"/>
      <c r="DQ67" s="124" t="s">
        <v>54</v>
      </c>
      <c r="DR67" s="96"/>
      <c r="DS67" s="97"/>
      <c r="DT67" s="97"/>
      <c r="DU67" s="97"/>
      <c r="DV67" s="114"/>
      <c r="DW67" s="115"/>
      <c r="DX67" s="116"/>
      <c r="DY67" s="99"/>
      <c r="DZ67" s="124"/>
      <c r="EA67" s="101"/>
      <c r="EB67" s="112" t="s">
        <v>25</v>
      </c>
      <c r="EC67" s="1">
        <v>1727077.192</v>
      </c>
      <c r="ED67" s="1">
        <v>6453174.0860000001</v>
      </c>
      <c r="EE67" s="1">
        <v>226.755</v>
      </c>
      <c r="EF67" s="97">
        <f t="shared" si="47"/>
        <v>-4.8076263999100775</v>
      </c>
      <c r="EG67" s="113">
        <f t="shared" si="48"/>
        <v>-5.0065586697310209</v>
      </c>
      <c r="EH67" s="113">
        <f t="shared" si="49"/>
        <v>-1.1050000000000182</v>
      </c>
      <c r="EI67" s="114">
        <f t="shared" si="112"/>
        <v>226.16121906740557</v>
      </c>
      <c r="EJ67" s="113">
        <f t="shared" si="113"/>
        <v>6.9411023126425082</v>
      </c>
      <c r="EK67" s="97">
        <f t="shared" si="52"/>
        <v>3.3999999985098839E-2</v>
      </c>
      <c r="EL67" s="113">
        <f t="shared" si="53"/>
        <v>-1.3000000268220901E-2</v>
      </c>
      <c r="EM67" s="113">
        <f t="shared" si="54"/>
        <v>-6.8000000000012051E-2</v>
      </c>
      <c r="EN67" s="114">
        <f t="shared" si="114"/>
        <v>339.0754978523554</v>
      </c>
      <c r="EO67" s="115">
        <f t="shared" si="115"/>
        <v>3.6400549528275872E-2</v>
      </c>
      <c r="EP67" s="116">
        <v>0.04</v>
      </c>
      <c r="EQ67" s="99"/>
      <c r="ER67" s="124" t="s">
        <v>54</v>
      </c>
      <c r="ES67" s="101"/>
      <c r="ET67" s="89"/>
      <c r="EU67" s="119"/>
      <c r="EV67" s="119"/>
      <c r="EW67" s="208"/>
      <c r="EX67" s="107"/>
      <c r="EY67" s="107"/>
      <c r="EZ67" s="107"/>
      <c r="FA67" s="126"/>
      <c r="FB67" s="127"/>
      <c r="FC67" s="107"/>
      <c r="FD67" s="107"/>
      <c r="FE67" s="107"/>
      <c r="FF67" s="126"/>
      <c r="FG67" s="127"/>
      <c r="FH67" s="128"/>
      <c r="FI67" s="109"/>
      <c r="FJ67" s="129"/>
      <c r="FK67" s="101"/>
      <c r="FL67" s="112" t="s">
        <v>25</v>
      </c>
      <c r="FM67" s="1">
        <v>1727077.1869999999</v>
      </c>
      <c r="FN67" s="1">
        <v>6453174.0949999997</v>
      </c>
      <c r="FO67" s="1">
        <v>226.768</v>
      </c>
      <c r="FP67" s="97">
        <f t="shared" si="58"/>
        <v>-4.8126264000311494</v>
      </c>
      <c r="FQ67" s="113">
        <f t="shared" si="59"/>
        <v>-4.9975586701184511</v>
      </c>
      <c r="FR67" s="113">
        <f t="shared" si="60"/>
        <v>-1.092000000000013</v>
      </c>
      <c r="FS67" s="114">
        <f t="shared" si="295"/>
        <v>226.07995757919514</v>
      </c>
      <c r="FT67" s="113">
        <f t="shared" si="296"/>
        <v>6.9380808245186136</v>
      </c>
      <c r="FU67" s="97">
        <f t="shared" si="63"/>
        <v>-5.0000001210719347E-3</v>
      </c>
      <c r="FV67" s="113">
        <f t="shared" si="63"/>
        <v>8.999999612569809E-3</v>
      </c>
      <c r="FW67" s="113">
        <f t="shared" si="63"/>
        <v>1.300000000000523E-2</v>
      </c>
      <c r="FX67" s="114">
        <f t="shared" si="297"/>
        <v>119.05460573514108</v>
      </c>
      <c r="FY67" s="115">
        <f t="shared" si="298"/>
        <v>1.0295629861109813E-2</v>
      </c>
      <c r="FZ67" s="116">
        <v>0.04</v>
      </c>
      <c r="GA67" s="99"/>
      <c r="GB67" s="124" t="s">
        <v>54</v>
      </c>
      <c r="GC67" s="101"/>
      <c r="GD67" s="107"/>
      <c r="GE67" s="107"/>
      <c r="GF67" s="107"/>
      <c r="GG67" s="126"/>
      <c r="GH67" s="127"/>
      <c r="GI67" s="128"/>
      <c r="GJ67" s="109"/>
      <c r="GK67" s="129"/>
      <c r="GL67" s="101"/>
      <c r="GM67" s="119"/>
    </row>
    <row r="68" spans="1:195" x14ac:dyDescent="0.35">
      <c r="A68" s="18" t="s">
        <v>26</v>
      </c>
      <c r="B68" s="44">
        <v>34668</v>
      </c>
      <c r="C68" s="113">
        <v>1727784.90955561</v>
      </c>
      <c r="D68" s="113">
        <v>6453396.6652126601</v>
      </c>
      <c r="E68" s="113">
        <v>300.35000000000002</v>
      </c>
      <c r="F68" s="97">
        <v>1727784.9369999999</v>
      </c>
      <c r="G68" s="113">
        <v>6453396.4040000001</v>
      </c>
      <c r="H68" s="115">
        <v>299.97000000000003</v>
      </c>
      <c r="I68" s="119">
        <f t="shared" si="0"/>
        <v>2.7444389881566167E-2</v>
      </c>
      <c r="J68" s="119">
        <f t="shared" si="1"/>
        <v>-0.2612126599997282</v>
      </c>
      <c r="K68" s="119">
        <f t="shared" si="2"/>
        <v>-0.37999999999999545</v>
      </c>
      <c r="L68" s="120">
        <f t="shared" si="13"/>
        <v>275.99779427565193</v>
      </c>
      <c r="M68" s="119">
        <f t="shared" si="14"/>
        <v>0.26265042981138448</v>
      </c>
      <c r="N68" s="19"/>
      <c r="O68" s="89" t="s">
        <v>26</v>
      </c>
      <c r="P68" s="90">
        <v>1727782.4809999999</v>
      </c>
      <c r="Q68" s="90">
        <v>6453384.949</v>
      </c>
      <c r="R68" s="90">
        <v>295.77600000000001</v>
      </c>
      <c r="S68" s="97">
        <f t="shared" si="346"/>
        <v>-2.4285556101240218</v>
      </c>
      <c r="T68" s="113">
        <f t="shared" si="347"/>
        <v>-11.716212660074234</v>
      </c>
      <c r="U68" s="113">
        <f t="shared" si="348"/>
        <v>-4.5740000000000123</v>
      </c>
      <c r="V68" s="114">
        <f t="shared" si="359"/>
        <v>258.28947498405898</v>
      </c>
      <c r="W68" s="115">
        <f t="shared" si="360"/>
        <v>11.965263116519779</v>
      </c>
      <c r="X68" s="113"/>
      <c r="Y68" s="113"/>
      <c r="Z68" s="113"/>
      <c r="AA68" s="114"/>
      <c r="AB68" s="115"/>
      <c r="AC68" s="93"/>
      <c r="AD68" s="122"/>
      <c r="AE68" s="123"/>
      <c r="AF68" s="96"/>
      <c r="AG68" s="97"/>
      <c r="AH68" s="113"/>
      <c r="AI68" s="113"/>
      <c r="AJ68" s="114"/>
      <c r="AK68" s="115"/>
      <c r="AL68" s="116"/>
      <c r="AM68" s="99"/>
      <c r="AN68" s="124"/>
      <c r="AO68" s="101"/>
      <c r="AP68" s="89"/>
      <c r="AQ68" s="2"/>
      <c r="AR68" s="2"/>
      <c r="AS68" s="4"/>
      <c r="AT68" s="107"/>
      <c r="AU68" s="107"/>
      <c r="AV68" s="107"/>
      <c r="AW68" s="126"/>
      <c r="AX68" s="127"/>
      <c r="AY68" s="107"/>
      <c r="AZ68" s="107"/>
      <c r="BA68" s="107"/>
      <c r="BB68" s="126"/>
      <c r="BC68" s="127"/>
      <c r="BD68" s="128"/>
      <c r="BE68" s="109"/>
      <c r="BF68" s="129"/>
      <c r="BG68" s="101"/>
      <c r="BH68" s="112" t="s">
        <v>26</v>
      </c>
      <c r="BI68" s="90">
        <v>1727782.4609999999</v>
      </c>
      <c r="BJ68" s="90">
        <v>6453384.96</v>
      </c>
      <c r="BK68" s="90">
        <v>295.75400000000002</v>
      </c>
      <c r="BL68" s="97">
        <f t="shared" si="18"/>
        <v>-2.4485556101426482</v>
      </c>
      <c r="BM68" s="113">
        <f t="shared" si="19"/>
        <v>-11.705212660133839</v>
      </c>
      <c r="BN68" s="113">
        <f t="shared" si="20"/>
        <v>-4.5960000000000036</v>
      </c>
      <c r="BO68" s="114">
        <f t="shared" si="21"/>
        <v>258.18494866356548</v>
      </c>
      <c r="BP68" s="113">
        <f t="shared" si="22"/>
        <v>11.958571319138359</v>
      </c>
      <c r="BQ68" s="97">
        <f t="shared" si="23"/>
        <v>-2.0000000018626451E-2</v>
      </c>
      <c r="BR68" s="113">
        <f t="shared" si="24"/>
        <v>1.0999999940395355E-2</v>
      </c>
      <c r="BS68" s="113">
        <f t="shared" si="25"/>
        <v>-2.199999999999136E-2</v>
      </c>
      <c r="BT68" s="114">
        <f t="shared" si="4"/>
        <v>151.18920641065705</v>
      </c>
      <c r="BU68" s="115">
        <f t="shared" si="5"/>
        <v>2.2825424408622851E-2</v>
      </c>
      <c r="BV68" s="116">
        <v>0.04</v>
      </c>
      <c r="BW68" s="99"/>
      <c r="BX68" s="124" t="s">
        <v>54</v>
      </c>
      <c r="BY68" s="96"/>
      <c r="BZ68" s="97"/>
      <c r="CA68" s="97"/>
      <c r="CB68" s="97"/>
      <c r="CC68" s="114"/>
      <c r="CD68" s="115"/>
      <c r="CE68" s="116"/>
      <c r="CF68" s="99"/>
      <c r="CG68" s="124"/>
      <c r="CH68" s="101"/>
      <c r="CI68" s="89"/>
      <c r="CJ68" s="2"/>
      <c r="CK68" s="1"/>
      <c r="CL68" s="3"/>
      <c r="CM68" s="107"/>
      <c r="CN68" s="107"/>
      <c r="CO68" s="107"/>
      <c r="CP68" s="126"/>
      <c r="CQ68" s="127"/>
      <c r="CR68" s="107"/>
      <c r="CS68" s="107"/>
      <c r="CT68" s="107"/>
      <c r="CU68" s="126"/>
      <c r="CV68" s="127"/>
      <c r="CW68" s="128"/>
      <c r="CX68" s="109"/>
      <c r="CY68" s="129"/>
      <c r="CZ68" s="101"/>
      <c r="DA68" s="112" t="s">
        <v>26</v>
      </c>
      <c r="DB68" s="1">
        <v>1727782.4539999999</v>
      </c>
      <c r="DC68" s="1">
        <v>6453384.9409999996</v>
      </c>
      <c r="DD68" s="1">
        <v>295.76900000000001</v>
      </c>
      <c r="DE68" s="97">
        <f t="shared" si="32"/>
        <v>-2.4555556101258844</v>
      </c>
      <c r="DF68" s="113">
        <f t="shared" si="33"/>
        <v>-11.724212660454214</v>
      </c>
      <c r="DG68" s="113">
        <f t="shared" si="34"/>
        <v>-4.5810000000000173</v>
      </c>
      <c r="DH68" s="114">
        <f t="shared" si="339"/>
        <v>258.1707838348982</v>
      </c>
      <c r="DI68" s="113">
        <f t="shared" si="340"/>
        <v>11.978602416892196</v>
      </c>
      <c r="DJ68" s="97">
        <f t="shared" si="341"/>
        <v>-6.9999999832361937E-3</v>
      </c>
      <c r="DK68" s="113">
        <f t="shared" si="342"/>
        <v>-1.9000000320374966E-2</v>
      </c>
      <c r="DL68" s="113">
        <f t="shared" si="343"/>
        <v>1.4999999999986358E-2</v>
      </c>
      <c r="DM68" s="114">
        <f t="shared" si="344"/>
        <v>249.77514092674008</v>
      </c>
      <c r="DN68" s="115">
        <f t="shared" si="345"/>
        <v>2.0248457026142894E-2</v>
      </c>
      <c r="DO68" s="116">
        <v>0.04</v>
      </c>
      <c r="DP68" s="99"/>
      <c r="DQ68" s="124" t="s">
        <v>54</v>
      </c>
      <c r="DR68" s="96"/>
      <c r="DS68" s="97"/>
      <c r="DT68" s="97"/>
      <c r="DU68" s="97"/>
      <c r="DV68" s="114"/>
      <c r="DW68" s="115"/>
      <c r="DX68" s="116"/>
      <c r="DY68" s="99"/>
      <c r="DZ68" s="124"/>
      <c r="EA68" s="101"/>
      <c r="EB68" s="112" t="s">
        <v>26</v>
      </c>
      <c r="EC68" s="1">
        <v>1727782.469</v>
      </c>
      <c r="ED68" s="1">
        <v>6453384.9639999997</v>
      </c>
      <c r="EE68" s="1">
        <v>295.74099999999999</v>
      </c>
      <c r="EF68" s="97">
        <f t="shared" si="47"/>
        <v>-2.4405556099954993</v>
      </c>
      <c r="EG68" s="113">
        <f t="shared" si="48"/>
        <v>-11.70121266040951</v>
      </c>
      <c r="EH68" s="113">
        <f t="shared" si="49"/>
        <v>-4.6090000000000373</v>
      </c>
      <c r="EI68" s="114">
        <f t="shared" si="112"/>
        <v>258.21855767440326</v>
      </c>
      <c r="EJ68" s="113">
        <f t="shared" si="113"/>
        <v>11.953020095758573</v>
      </c>
      <c r="EK68" s="97">
        <f t="shared" si="52"/>
        <v>1.500000013038516E-2</v>
      </c>
      <c r="EL68" s="113">
        <f t="shared" si="53"/>
        <v>2.3000000044703484E-2</v>
      </c>
      <c r="EM68" s="113">
        <f t="shared" si="54"/>
        <v>-2.8000000000020009E-2</v>
      </c>
      <c r="EN68" s="114">
        <f t="shared" si="114"/>
        <v>56.888657862702075</v>
      </c>
      <c r="EO68" s="115">
        <f t="shared" si="115"/>
        <v>2.7459060544161286E-2</v>
      </c>
      <c r="EP68" s="116">
        <v>0.04</v>
      </c>
      <c r="EQ68" s="99"/>
      <c r="ER68" s="124" t="s">
        <v>54</v>
      </c>
      <c r="ES68" s="101"/>
      <c r="ET68" s="89"/>
      <c r="EU68" s="119"/>
      <c r="EV68" s="119"/>
      <c r="EW68" s="208"/>
      <c r="EX68" s="107"/>
      <c r="EY68" s="107"/>
      <c r="EZ68" s="107"/>
      <c r="FA68" s="126"/>
      <c r="FB68" s="127"/>
      <c r="FC68" s="107"/>
      <c r="FD68" s="107"/>
      <c r="FE68" s="107"/>
      <c r="FF68" s="126"/>
      <c r="FG68" s="127"/>
      <c r="FH68" s="128"/>
      <c r="FI68" s="109"/>
      <c r="FJ68" s="129"/>
      <c r="FK68" s="101"/>
      <c r="FL68" s="112" t="s">
        <v>26</v>
      </c>
      <c r="FM68" s="1">
        <v>1727782.4909999999</v>
      </c>
      <c r="FN68" s="1">
        <v>6453384.9079999998</v>
      </c>
      <c r="FO68" s="1">
        <v>295.74299999999999</v>
      </c>
      <c r="FP68" s="97">
        <f t="shared" si="58"/>
        <v>-2.4185556101147085</v>
      </c>
      <c r="FQ68" s="113">
        <f t="shared" si="59"/>
        <v>-11.7572126602754</v>
      </c>
      <c r="FR68" s="113">
        <f t="shared" si="60"/>
        <v>-4.6070000000000277</v>
      </c>
      <c r="FS68" s="114">
        <f t="shared" si="295"/>
        <v>258.3759362020345</v>
      </c>
      <c r="FT68" s="113">
        <f t="shared" si="296"/>
        <v>12.003393719201144</v>
      </c>
      <c r="FU68" s="97">
        <f t="shared" si="63"/>
        <v>2.199999988079071E-2</v>
      </c>
      <c r="FV68" s="113">
        <f t="shared" si="63"/>
        <v>-5.5999999865889549E-2</v>
      </c>
      <c r="FW68" s="113">
        <f t="shared" si="63"/>
        <v>2.0000000000095497E-3</v>
      </c>
      <c r="FX68" s="114">
        <f t="shared" si="297"/>
        <v>291.4477362681431</v>
      </c>
      <c r="FY68" s="115">
        <f t="shared" si="298"/>
        <v>6.0166435657552635E-2</v>
      </c>
      <c r="FZ68" s="116">
        <v>0.04</v>
      </c>
      <c r="GA68" s="99"/>
      <c r="GB68" s="124" t="s">
        <v>54</v>
      </c>
      <c r="GC68" s="101"/>
      <c r="GD68" s="107"/>
      <c r="GE68" s="107"/>
      <c r="GF68" s="107"/>
      <c r="GG68" s="126"/>
      <c r="GH68" s="127"/>
      <c r="GI68" s="128"/>
      <c r="GJ68" s="109"/>
      <c r="GK68" s="129"/>
      <c r="GL68" s="101"/>
      <c r="GM68" s="119"/>
    </row>
    <row r="69" spans="1:195" x14ac:dyDescent="0.35">
      <c r="A69" s="18" t="s">
        <v>27</v>
      </c>
      <c r="B69" s="118" t="s">
        <v>73</v>
      </c>
      <c r="C69" s="97">
        <v>1727759.3729999999</v>
      </c>
      <c r="D69" s="113">
        <v>6453683.8509999998</v>
      </c>
      <c r="E69" s="113">
        <v>313.51</v>
      </c>
      <c r="F69" s="97">
        <v>1727759.3729999999</v>
      </c>
      <c r="G69" s="113">
        <v>6453683.8509999998</v>
      </c>
      <c r="H69" s="115">
        <v>313.51</v>
      </c>
      <c r="I69" s="119"/>
      <c r="J69" s="119"/>
      <c r="K69" s="119"/>
      <c r="L69" s="120"/>
      <c r="M69" s="119"/>
      <c r="N69" s="19"/>
      <c r="O69" s="89" t="s">
        <v>27</v>
      </c>
      <c r="P69" s="90">
        <v>1727759.372</v>
      </c>
      <c r="Q69" s="90">
        <v>6453683.8640000001</v>
      </c>
      <c r="R69" s="90">
        <v>313.536</v>
      </c>
      <c r="S69" s="97">
        <f t="shared" si="346"/>
        <v>-9.9999993108212948E-4</v>
      </c>
      <c r="T69" s="113">
        <f t="shared" si="347"/>
        <v>1.3000000268220901E-2</v>
      </c>
      <c r="U69" s="113">
        <f t="shared" si="348"/>
        <v>2.6000000000010459E-2</v>
      </c>
      <c r="V69" s="114">
        <f t="shared" si="359"/>
        <v>94.398704962636316</v>
      </c>
      <c r="W69" s="115">
        <f t="shared" si="360"/>
        <v>1.303840507255039E-2</v>
      </c>
      <c r="X69" s="113"/>
      <c r="Y69" s="113"/>
      <c r="Z69" s="113"/>
      <c r="AA69" s="114"/>
      <c r="AB69" s="115"/>
      <c r="AC69" s="93"/>
      <c r="AD69" s="122"/>
      <c r="AE69" s="152"/>
      <c r="AF69" s="96"/>
      <c r="AG69" s="97"/>
      <c r="AH69" s="113"/>
      <c r="AI69" s="113"/>
      <c r="AJ69" s="114"/>
      <c r="AK69" s="115"/>
      <c r="AL69" s="116"/>
      <c r="AM69" s="99"/>
      <c r="AN69" s="18"/>
      <c r="AO69" s="101"/>
      <c r="AP69" s="89"/>
      <c r="AQ69" s="2"/>
      <c r="AR69" s="2"/>
      <c r="AS69" s="4"/>
      <c r="AT69" s="107"/>
      <c r="AU69" s="107"/>
      <c r="AV69" s="107"/>
      <c r="AW69" s="126"/>
      <c r="AX69" s="127"/>
      <c r="AY69" s="107"/>
      <c r="AZ69" s="107"/>
      <c r="BA69" s="107"/>
      <c r="BB69" s="126"/>
      <c r="BC69" s="127"/>
      <c r="BD69" s="128"/>
      <c r="BE69" s="109"/>
      <c r="BF69" s="68"/>
      <c r="BG69" s="101"/>
      <c r="BH69" s="112" t="s">
        <v>27</v>
      </c>
      <c r="BI69" s="90">
        <v>1727759.3729999999</v>
      </c>
      <c r="BJ69" s="90">
        <v>6453683.8590000002</v>
      </c>
      <c r="BK69" s="90">
        <v>313.50099999999998</v>
      </c>
      <c r="BL69" s="97">
        <f>BI69-C69</f>
        <v>0</v>
      </c>
      <c r="BM69" s="113">
        <f t="shared" si="19"/>
        <v>8.0000003799796104E-3</v>
      </c>
      <c r="BN69" s="113">
        <f t="shared" si="20"/>
        <v>-9.0000000000145519E-3</v>
      </c>
      <c r="BO69" s="114">
        <f t="shared" si="21"/>
        <v>90</v>
      </c>
      <c r="BP69" s="113">
        <f t="shared" si="22"/>
        <v>8.0000003799796104E-3</v>
      </c>
      <c r="BQ69" s="97">
        <f t="shared" si="23"/>
        <v>9.9999993108212948E-4</v>
      </c>
      <c r="BR69" s="113">
        <f t="shared" si="24"/>
        <v>-4.999999888241291E-3</v>
      </c>
      <c r="BS69" s="113">
        <f t="shared" si="25"/>
        <v>-3.5000000000025011E-2</v>
      </c>
      <c r="BT69" s="114">
        <f t="shared" si="4"/>
        <v>281.30993196093505</v>
      </c>
      <c r="BU69" s="115">
        <f t="shared" si="5"/>
        <v>5.0990193904884486E-3</v>
      </c>
      <c r="BV69" s="116">
        <v>0.04</v>
      </c>
      <c r="BW69" s="99"/>
      <c r="BX69" s="18" t="s">
        <v>54</v>
      </c>
      <c r="BY69" s="96"/>
      <c r="BZ69" s="97"/>
      <c r="CA69" s="97"/>
      <c r="CB69" s="97"/>
      <c r="CC69" s="114"/>
      <c r="CD69" s="115"/>
      <c r="CE69" s="116"/>
      <c r="CF69" s="99"/>
      <c r="CG69" s="18"/>
      <c r="CH69" s="101"/>
      <c r="CI69" s="89"/>
      <c r="CJ69" s="2"/>
      <c r="CK69" s="1"/>
      <c r="CL69" s="3"/>
      <c r="CM69" s="107"/>
      <c r="CN69" s="107"/>
      <c r="CO69" s="107"/>
      <c r="CP69" s="126"/>
      <c r="CQ69" s="127"/>
      <c r="CR69" s="107"/>
      <c r="CS69" s="107"/>
      <c r="CT69" s="107"/>
      <c r="CU69" s="126"/>
      <c r="CV69" s="127"/>
      <c r="CW69" s="128"/>
      <c r="CX69" s="109"/>
      <c r="CY69" s="68"/>
      <c r="CZ69" s="101"/>
      <c r="DA69" s="112" t="s">
        <v>27</v>
      </c>
      <c r="DB69" s="1">
        <v>1727759.344</v>
      </c>
      <c r="DC69" s="1">
        <v>6453683.8760000002</v>
      </c>
      <c r="DD69" s="1">
        <v>313.54000000000002</v>
      </c>
      <c r="DE69" s="97">
        <f t="shared" si="32"/>
        <v>-2.8999999864026904E-2</v>
      </c>
      <c r="DF69" s="113">
        <f t="shared" si="33"/>
        <v>2.500000037252903E-2</v>
      </c>
      <c r="DG69" s="113">
        <f t="shared" si="34"/>
        <v>3.0000000000029559E-2</v>
      </c>
      <c r="DH69" s="114">
        <f t="shared" si="339"/>
        <v>139.23639424397493</v>
      </c>
      <c r="DI69" s="113">
        <f t="shared" si="340"/>
        <v>3.8288379578404884E-2</v>
      </c>
      <c r="DJ69" s="97">
        <f t="shared" si="341"/>
        <v>-2.8999999864026904E-2</v>
      </c>
      <c r="DK69" s="113">
        <f t="shared" si="342"/>
        <v>1.6999999992549419E-2</v>
      </c>
      <c r="DL69" s="113">
        <f t="shared" si="343"/>
        <v>3.900000000004411E-2</v>
      </c>
      <c r="DM69" s="114">
        <f t="shared" si="344"/>
        <v>149.62087388238217</v>
      </c>
      <c r="DN69" s="115">
        <f t="shared" si="345"/>
        <v>3.3615472506871601E-2</v>
      </c>
      <c r="DO69" s="116">
        <v>0.04</v>
      </c>
      <c r="DP69" s="99"/>
      <c r="DQ69" s="18" t="s">
        <v>54</v>
      </c>
      <c r="DR69" s="96"/>
      <c r="DS69" s="97"/>
      <c r="DT69" s="97"/>
      <c r="DU69" s="97"/>
      <c r="DV69" s="114"/>
      <c r="DW69" s="115"/>
      <c r="DX69" s="116"/>
      <c r="DY69" s="99"/>
      <c r="DZ69" s="18"/>
      <c r="EA69" s="101"/>
      <c r="EB69" s="112" t="s">
        <v>27</v>
      </c>
      <c r="EC69" s="1">
        <v>1727759.3629999999</v>
      </c>
      <c r="ED69" s="1">
        <v>6453683.8890000004</v>
      </c>
      <c r="EE69" s="1">
        <v>313.52800000000002</v>
      </c>
      <c r="EF69" s="97">
        <f t="shared" si="47"/>
        <v>-1.0000000009313226E-2</v>
      </c>
      <c r="EG69" s="113">
        <f t="shared" si="48"/>
        <v>3.8000000640749931E-2</v>
      </c>
      <c r="EH69" s="113">
        <f t="shared" si="49"/>
        <v>1.8000000000029104E-2</v>
      </c>
      <c r="EI69" s="114">
        <f t="shared" si="112"/>
        <v>104.74356261182984</v>
      </c>
      <c r="EJ69" s="113">
        <f t="shared" si="113"/>
        <v>3.9293766030800099E-2</v>
      </c>
      <c r="EK69" s="97">
        <f t="shared" si="52"/>
        <v>1.8999999854713678E-2</v>
      </c>
      <c r="EL69" s="113">
        <f t="shared" si="53"/>
        <v>1.3000000268220901E-2</v>
      </c>
      <c r="EM69" s="113">
        <f t="shared" si="54"/>
        <v>-1.2000000000000455E-2</v>
      </c>
      <c r="EN69" s="114">
        <f t="shared" si="114"/>
        <v>34.380345478951277</v>
      </c>
      <c r="EO69" s="115">
        <f t="shared" si="115"/>
        <v>2.3021728897996852E-2</v>
      </c>
      <c r="EP69" s="116">
        <v>0.04</v>
      </c>
      <c r="EQ69" s="99"/>
      <c r="ER69" s="18" t="s">
        <v>54</v>
      </c>
      <c r="ES69" s="101"/>
      <c r="ET69" s="89"/>
      <c r="EU69" s="119"/>
      <c r="EV69" s="119"/>
      <c r="EW69" s="208"/>
      <c r="EX69" s="107"/>
      <c r="EY69" s="107"/>
      <c r="EZ69" s="107"/>
      <c r="FA69" s="126"/>
      <c r="FB69" s="127"/>
      <c r="FC69" s="107"/>
      <c r="FD69" s="107"/>
      <c r="FE69" s="107"/>
      <c r="FF69" s="126"/>
      <c r="FG69" s="127"/>
      <c r="FH69" s="128"/>
      <c r="FI69" s="109"/>
      <c r="FJ69" s="68"/>
      <c r="FK69" s="101"/>
      <c r="FL69" s="112" t="s">
        <v>27</v>
      </c>
      <c r="FM69" s="1">
        <v>1727759.3770000001</v>
      </c>
      <c r="FN69" s="1">
        <v>6453683.8660000004</v>
      </c>
      <c r="FO69" s="1">
        <v>313.48599999999999</v>
      </c>
      <c r="FP69" s="97">
        <f t="shared" si="58"/>
        <v>4.0000001899898052E-3</v>
      </c>
      <c r="FQ69" s="113">
        <f t="shared" si="59"/>
        <v>1.5000000596046448E-2</v>
      </c>
      <c r="FR69" s="113">
        <f t="shared" si="60"/>
        <v>-2.4000000000000909E-2</v>
      </c>
      <c r="FS69" s="114">
        <f t="shared" si="295"/>
        <v>75.068582711155287</v>
      </c>
      <c r="FT69" s="113">
        <f t="shared" si="296"/>
        <v>1.5524175321134204E-2</v>
      </c>
      <c r="FU69" s="97">
        <f t="shared" si="63"/>
        <v>1.4000000199303031E-2</v>
      </c>
      <c r="FV69" s="113">
        <f t="shared" si="63"/>
        <v>-2.3000000044703484E-2</v>
      </c>
      <c r="FW69" s="113">
        <f t="shared" si="63"/>
        <v>-4.2000000000030013E-2</v>
      </c>
      <c r="FX69" s="114">
        <f t="shared" si="297"/>
        <v>301.32869318060915</v>
      </c>
      <c r="FY69" s="115">
        <f t="shared" si="298"/>
        <v>2.6925824177485173E-2</v>
      </c>
      <c r="FZ69" s="116">
        <v>0.04</v>
      </c>
      <c r="GA69" s="99"/>
      <c r="GB69" s="18" t="s">
        <v>54</v>
      </c>
      <c r="GC69" s="101"/>
      <c r="GD69" s="107"/>
      <c r="GE69" s="107"/>
      <c r="GF69" s="107"/>
      <c r="GG69" s="126"/>
      <c r="GH69" s="127"/>
      <c r="GI69" s="128"/>
      <c r="GJ69" s="109"/>
      <c r="GK69" s="68"/>
      <c r="GL69" s="101"/>
      <c r="GM69" s="119"/>
    </row>
    <row r="70" spans="1:195" x14ac:dyDescent="0.35">
      <c r="A70" s="18" t="s">
        <v>28</v>
      </c>
      <c r="B70" s="44">
        <v>39349</v>
      </c>
      <c r="C70" s="113">
        <v>1726742.44</v>
      </c>
      <c r="D70" s="113">
        <v>6453806.0520000001</v>
      </c>
      <c r="E70" s="113">
        <v>259.94</v>
      </c>
      <c r="F70" s="97">
        <v>1726742.44</v>
      </c>
      <c r="G70" s="113">
        <v>6453806.0520000001</v>
      </c>
      <c r="H70" s="115">
        <v>259.94</v>
      </c>
      <c r="I70" s="119"/>
      <c r="J70" s="119"/>
      <c r="K70" s="119"/>
      <c r="L70" s="120"/>
      <c r="M70" s="119"/>
      <c r="N70" s="19"/>
      <c r="O70" s="89" t="s">
        <v>28</v>
      </c>
      <c r="P70" s="90">
        <v>1726742.2790000001</v>
      </c>
      <c r="Q70" s="90">
        <v>6453805.5070000002</v>
      </c>
      <c r="R70" s="90">
        <v>260.05399999999997</v>
      </c>
      <c r="S70" s="97">
        <f t="shared" si="346"/>
        <v>-0.1609999998472631</v>
      </c>
      <c r="T70" s="113">
        <f t="shared" si="347"/>
        <v>-0.54499999992549419</v>
      </c>
      <c r="U70" s="113">
        <f t="shared" si="348"/>
        <v>0.1139999999999759</v>
      </c>
      <c r="V70" s="114">
        <f t="shared" si="359"/>
        <v>253.54218271448369</v>
      </c>
      <c r="W70" s="115">
        <f t="shared" si="360"/>
        <v>0.56828337989915501</v>
      </c>
      <c r="X70" s="113"/>
      <c r="Y70" s="113"/>
      <c r="Z70" s="113"/>
      <c r="AA70" s="114"/>
      <c r="AB70" s="115"/>
      <c r="AC70" s="93"/>
      <c r="AD70" s="132"/>
      <c r="AE70" s="123"/>
      <c r="AF70" s="96"/>
      <c r="AG70" s="97"/>
      <c r="AH70" s="113"/>
      <c r="AI70" s="113"/>
      <c r="AJ70" s="114"/>
      <c r="AK70" s="115"/>
      <c r="AL70" s="116"/>
      <c r="AM70" s="99"/>
      <c r="AN70" s="124"/>
      <c r="AO70" s="101"/>
      <c r="AP70" s="89"/>
      <c r="AQ70" s="2"/>
      <c r="AR70" s="2"/>
      <c r="AS70" s="4"/>
      <c r="AT70" s="107"/>
      <c r="AU70" s="107"/>
      <c r="AV70" s="107"/>
      <c r="AW70" s="126"/>
      <c r="AX70" s="127"/>
      <c r="AY70" s="107"/>
      <c r="AZ70" s="107"/>
      <c r="BA70" s="107"/>
      <c r="BB70" s="126"/>
      <c r="BC70" s="127"/>
      <c r="BD70" s="128"/>
      <c r="BE70" s="109"/>
      <c r="BF70" s="129"/>
      <c r="BG70" s="101"/>
      <c r="BH70" s="112" t="s">
        <v>28</v>
      </c>
      <c r="BI70" s="90">
        <v>1726742.3</v>
      </c>
      <c r="BJ70" s="90">
        <v>6453805.5159999998</v>
      </c>
      <c r="BK70" s="90">
        <v>259.98399999999998</v>
      </c>
      <c r="BL70" s="97">
        <f>BI70-C70</f>
        <v>-0.13999999989755452</v>
      </c>
      <c r="BM70" s="113">
        <f t="shared" si="19"/>
        <v>-0.53600000031292439</v>
      </c>
      <c r="BN70" s="113">
        <f t="shared" si="20"/>
        <v>4.399999999998272E-2</v>
      </c>
      <c r="BO70" s="114">
        <f t="shared" si="21"/>
        <v>255.36172148005681</v>
      </c>
      <c r="BP70" s="113">
        <f>SQRT(POWER(BL70,2)+POWER(BM70,2))</f>
        <v>0.55398194944128842</v>
      </c>
      <c r="BQ70" s="97">
        <f t="shared" si="23"/>
        <v>2.0999999949708581E-2</v>
      </c>
      <c r="BR70" s="113">
        <f t="shared" si="24"/>
        <v>8.999999612569809E-3</v>
      </c>
      <c r="BS70" s="113">
        <f t="shared" si="25"/>
        <v>-6.9999999999993179E-2</v>
      </c>
      <c r="BT70" s="114">
        <f t="shared" si="4"/>
        <v>23.19858967030137</v>
      </c>
      <c r="BU70" s="115">
        <f t="shared" si="5"/>
        <v>2.2847319118750389E-2</v>
      </c>
      <c r="BV70" s="116">
        <v>0.04</v>
      </c>
      <c r="BW70" s="99"/>
      <c r="BX70" s="124" t="s">
        <v>54</v>
      </c>
      <c r="BY70" s="96"/>
      <c r="BZ70" s="97"/>
      <c r="CA70" s="97"/>
      <c r="CB70" s="97"/>
      <c r="CC70" s="114"/>
      <c r="CD70" s="115"/>
      <c r="CE70" s="116"/>
      <c r="CF70" s="99"/>
      <c r="CG70" s="124"/>
      <c r="CH70" s="101"/>
      <c r="CI70" s="89"/>
      <c r="CJ70" s="2"/>
      <c r="CK70" s="1"/>
      <c r="CL70" s="3"/>
      <c r="CM70" s="107"/>
      <c r="CN70" s="107"/>
      <c r="CO70" s="107"/>
      <c r="CP70" s="126"/>
      <c r="CQ70" s="127"/>
      <c r="CR70" s="107"/>
      <c r="CS70" s="107"/>
      <c r="CT70" s="107"/>
      <c r="CU70" s="126"/>
      <c r="CV70" s="127"/>
      <c r="CW70" s="128"/>
      <c r="CX70" s="109"/>
      <c r="CY70" s="129"/>
      <c r="CZ70" s="101"/>
      <c r="DA70" s="112" t="s">
        <v>28</v>
      </c>
      <c r="DB70" s="1">
        <v>1726742.247</v>
      </c>
      <c r="DC70" s="1">
        <v>6453805.5199999996</v>
      </c>
      <c r="DD70" s="1">
        <v>260.04500000000002</v>
      </c>
      <c r="DE70" s="97">
        <f t="shared" si="32"/>
        <v>-0.19299999997019768</v>
      </c>
      <c r="DF70" s="113">
        <f t="shared" si="33"/>
        <v>-0.53200000058859587</v>
      </c>
      <c r="DG70" s="113">
        <f t="shared" si="34"/>
        <v>0.10500000000001819</v>
      </c>
      <c r="DH70" s="114">
        <f t="shared" si="339"/>
        <v>250.06014211888515</v>
      </c>
      <c r="DI70" s="113">
        <f>SQRT(POWER(DE70,2)+POWER(DF70,2))</f>
        <v>0.56592667423859977</v>
      </c>
      <c r="DJ70" s="97">
        <f t="shared" si="341"/>
        <v>-5.3000000072643161E-2</v>
      </c>
      <c r="DK70" s="113">
        <f t="shared" si="342"/>
        <v>3.9999997243285179E-3</v>
      </c>
      <c r="DL70" s="113">
        <f t="shared" si="343"/>
        <v>6.100000000003547E-2</v>
      </c>
      <c r="DM70" s="114">
        <f t="shared" si="344"/>
        <v>175.68397278235511</v>
      </c>
      <c r="DN70" s="115">
        <f t="shared" si="345"/>
        <v>5.3150729115364011E-2</v>
      </c>
      <c r="DO70" s="116">
        <v>0.04</v>
      </c>
      <c r="DP70" s="99"/>
      <c r="DQ70" s="124" t="s">
        <v>54</v>
      </c>
      <c r="DR70" s="96"/>
      <c r="DS70" s="97"/>
      <c r="DT70" s="97"/>
      <c r="DU70" s="97"/>
      <c r="DV70" s="114"/>
      <c r="DW70" s="115"/>
      <c r="DX70" s="116"/>
      <c r="DY70" s="99"/>
      <c r="DZ70" s="124"/>
      <c r="EA70" s="101"/>
      <c r="EB70" s="112" t="s">
        <v>28</v>
      </c>
      <c r="EC70" s="1">
        <v>1726742.3</v>
      </c>
      <c r="ED70" s="1">
        <v>6453805.4919999996</v>
      </c>
      <c r="EE70" s="1">
        <v>260.01600000000002</v>
      </c>
      <c r="EF70" s="97">
        <f t="shared" si="47"/>
        <v>-0.13999999989755452</v>
      </c>
      <c r="EG70" s="113">
        <f t="shared" si="48"/>
        <v>-0.56000000052154064</v>
      </c>
      <c r="EH70" s="113">
        <f t="shared" si="49"/>
        <v>7.6000000000021828E-2</v>
      </c>
      <c r="EI70" s="114">
        <f t="shared" si="112"/>
        <v>255.96375655449407</v>
      </c>
      <c r="EJ70" s="113">
        <f>SQRT(POWER(EF70,2)+POWER(EG70,2))</f>
        <v>0.57723478806759454</v>
      </c>
      <c r="EK70" s="97">
        <f t="shared" si="52"/>
        <v>5.3000000072643161E-2</v>
      </c>
      <c r="EL70" s="113">
        <f t="shared" si="53"/>
        <v>-2.7999999932944775E-2</v>
      </c>
      <c r="EM70" s="113">
        <f t="shared" si="54"/>
        <v>-2.8999999999996362E-2</v>
      </c>
      <c r="EN70" s="114">
        <f t="shared" si="114"/>
        <v>332.15242182931985</v>
      </c>
      <c r="EO70" s="115">
        <f t="shared" si="115"/>
        <v>5.9941638315490528E-2</v>
      </c>
      <c r="EP70" s="116">
        <v>0.04</v>
      </c>
      <c r="EQ70" s="99"/>
      <c r="ER70" s="124">
        <v>3</v>
      </c>
      <c r="ES70" s="101"/>
      <c r="ET70" s="89"/>
      <c r="EU70" s="119"/>
      <c r="EV70" s="119"/>
      <c r="EW70" s="208"/>
      <c r="EX70" s="107"/>
      <c r="EY70" s="107"/>
      <c r="EZ70" s="107"/>
      <c r="FA70" s="126"/>
      <c r="FB70" s="127"/>
      <c r="FC70" s="107"/>
      <c r="FD70" s="107"/>
      <c r="FE70" s="107"/>
      <c r="FF70" s="126"/>
      <c r="FG70" s="127"/>
      <c r="FH70" s="128"/>
      <c r="FI70" s="109"/>
      <c r="FJ70" s="129"/>
      <c r="FK70" s="101"/>
      <c r="FL70" s="112" t="s">
        <v>28</v>
      </c>
      <c r="FM70" s="1">
        <v>1726742.307</v>
      </c>
      <c r="FN70" s="1">
        <v>6453805.4950000001</v>
      </c>
      <c r="FO70" s="1">
        <v>260.00799999999998</v>
      </c>
      <c r="FP70" s="97">
        <f t="shared" si="58"/>
        <v>-0.13299999991431832</v>
      </c>
      <c r="FQ70" s="113">
        <f t="shared" si="59"/>
        <v>-0.55700000002980232</v>
      </c>
      <c r="FR70" s="113">
        <f t="shared" si="60"/>
        <v>6.7999999999983629E-2</v>
      </c>
      <c r="FS70" s="114">
        <f t="shared" si="295"/>
        <v>256.57042361330286</v>
      </c>
      <c r="FT70" s="113">
        <f>SQRT(POWER(FP70,2)+POWER(FQ70,2))</f>
        <v>0.57265871163408355</v>
      </c>
      <c r="FU70" s="97">
        <f t="shared" si="63"/>
        <v>6.9999999832361937E-3</v>
      </c>
      <c r="FV70" s="113">
        <f t="shared" si="63"/>
        <v>3.0000004917383194E-3</v>
      </c>
      <c r="FW70" s="113">
        <f t="shared" si="63"/>
        <v>-8.0000000000381988E-3</v>
      </c>
      <c r="FX70" s="114">
        <f t="shared" si="297"/>
        <v>23.198593963703253</v>
      </c>
      <c r="FY70" s="115">
        <f t="shared" si="298"/>
        <v>7.6157732841607663E-3</v>
      </c>
      <c r="FZ70" s="116">
        <v>0.04</v>
      </c>
      <c r="GA70" s="99"/>
      <c r="GB70" s="18" t="s">
        <v>54</v>
      </c>
      <c r="GC70" s="101"/>
      <c r="GD70" s="107"/>
      <c r="GE70" s="107"/>
      <c r="GF70" s="107"/>
      <c r="GG70" s="126"/>
      <c r="GH70" s="127"/>
      <c r="GI70" s="128"/>
      <c r="GJ70" s="109"/>
      <c r="GK70" s="129"/>
      <c r="GL70" s="101"/>
      <c r="GM70" s="119"/>
    </row>
    <row r="71" spans="1:195" x14ac:dyDescent="0.35">
      <c r="A71" s="18" t="s">
        <v>29</v>
      </c>
      <c r="B71" s="44">
        <v>39349</v>
      </c>
      <c r="C71" s="113">
        <v>1727590.452</v>
      </c>
      <c r="D71" s="113">
        <v>6453121.0959999999</v>
      </c>
      <c r="E71" s="113">
        <v>287.10000000000002</v>
      </c>
      <c r="F71" s="97">
        <v>1727590.452</v>
      </c>
      <c r="G71" s="113">
        <v>6453121.0959999999</v>
      </c>
      <c r="H71" s="115">
        <v>287.10000000000002</v>
      </c>
      <c r="I71" s="119"/>
      <c r="J71" s="119"/>
      <c r="K71" s="119"/>
      <c r="L71" s="120"/>
      <c r="M71" s="119"/>
      <c r="N71" s="19"/>
      <c r="O71" s="89" t="s">
        <v>29</v>
      </c>
      <c r="P71" s="90">
        <v>1727584.368</v>
      </c>
      <c r="Q71" s="90">
        <v>6453111.4840000002</v>
      </c>
      <c r="R71" s="90">
        <v>284.11099999999999</v>
      </c>
      <c r="S71" s="97">
        <f t="shared" si="346"/>
        <v>-6.084000000031665</v>
      </c>
      <c r="T71" s="113">
        <f t="shared" si="347"/>
        <v>-9.6119999997317791</v>
      </c>
      <c r="U71" s="113">
        <f t="shared" si="348"/>
        <v>-2.9890000000000327</v>
      </c>
      <c r="V71" s="114">
        <f t="shared" si="359"/>
        <v>237.66787486120535</v>
      </c>
      <c r="W71" s="115">
        <f t="shared" si="360"/>
        <v>11.375658222504271</v>
      </c>
      <c r="X71" s="113"/>
      <c r="Y71" s="113"/>
      <c r="Z71" s="113"/>
      <c r="AA71" s="114"/>
      <c r="AB71" s="115"/>
      <c r="AC71" s="93"/>
      <c r="AD71" s="122"/>
      <c r="AE71" s="123"/>
      <c r="AF71" s="96"/>
      <c r="AG71" s="97"/>
      <c r="AH71" s="113"/>
      <c r="AI71" s="113"/>
      <c r="AJ71" s="114"/>
      <c r="AK71" s="115"/>
      <c r="AL71" s="116"/>
      <c r="AM71" s="99"/>
      <c r="AN71" s="124"/>
      <c r="AO71" s="101"/>
      <c r="AP71" s="89" t="s">
        <v>29</v>
      </c>
      <c r="AQ71" s="1">
        <v>1727584.3640000001</v>
      </c>
      <c r="AR71" s="1">
        <v>6453111.5089999996</v>
      </c>
      <c r="AS71" s="3">
        <v>284.11399999999998</v>
      </c>
      <c r="AT71" s="107">
        <f>AQ71-C71</f>
        <v>-6.0879999999888241</v>
      </c>
      <c r="AU71" s="107">
        <f>AR71-D71</f>
        <v>-9.5870000002905726</v>
      </c>
      <c r="AV71" s="107">
        <f>AS71-E71</f>
        <v>-2.9860000000000468</v>
      </c>
      <c r="AW71" s="126">
        <f t="shared" ref="AW71" si="361">IF(DEGREES(ATAN2(AT71,AU71))&lt;0,(DEGREES(ATAN2(AT71,AU71)))+360,DEGREES(ATAN2(AT71,AU71)))</f>
        <v>237.583366626665</v>
      </c>
      <c r="AX71" s="127">
        <f t="shared" ref="AX71" si="362">SQRT(POWER(AT71,2)+POWER(AU71,2))</f>
        <v>11.356685828419987</v>
      </c>
      <c r="AY71" s="107">
        <f t="shared" ref="AY71" si="363">AQ71-P71</f>
        <v>-3.9999999571591616E-3</v>
      </c>
      <c r="AZ71" s="107">
        <f t="shared" ref="AZ71" si="364">AR71-Q71</f>
        <v>2.4999999441206455E-2</v>
      </c>
      <c r="BA71" s="107">
        <f t="shared" ref="BA71" si="365">AS71-R71</f>
        <v>2.9999999999859028E-3</v>
      </c>
      <c r="BB71" s="126">
        <f t="shared" ref="BB71" si="366">IF(DEGREES(ATAN2(AY71,AZ71))&lt;0,(DEGREES(ATAN2(AY71,AZ71)))+360,DEGREES(ATAN2(AY71,AZ71)))</f>
        <v>99.090277024880152</v>
      </c>
      <c r="BC71" s="127">
        <f t="shared" ref="BC71" si="367">SQRT(POWER(AY71,2)+POWER(AZ71,2))</f>
        <v>2.5317977243800426E-2</v>
      </c>
      <c r="BD71" s="128">
        <v>0.04</v>
      </c>
      <c r="BE71" s="109"/>
      <c r="BF71" s="129" t="s">
        <v>54</v>
      </c>
      <c r="BG71" s="101"/>
      <c r="BH71" s="112" t="s">
        <v>29</v>
      </c>
      <c r="BI71" s="90">
        <v>1727584.3659999999</v>
      </c>
      <c r="BJ71" s="90">
        <v>6453111.4639999997</v>
      </c>
      <c r="BK71" s="90">
        <v>284.08600000000001</v>
      </c>
      <c r="BL71" s="97">
        <f t="shared" si="18"/>
        <v>-6.0860000001266599</v>
      </c>
      <c r="BM71" s="113">
        <f t="shared" si="19"/>
        <v>-9.6320000002160668</v>
      </c>
      <c r="BN71" s="113">
        <f t="shared" si="20"/>
        <v>-3.01400000000001</v>
      </c>
      <c r="BO71" s="114">
        <f t="shared" si="21"/>
        <v>237.71316685192562</v>
      </c>
      <c r="BP71" s="113">
        <f t="shared" si="22"/>
        <v>11.393630677080244</v>
      </c>
      <c r="BQ71" s="97">
        <f t="shared" si="23"/>
        <v>-2.0000000949949026E-3</v>
      </c>
      <c r="BR71" s="113">
        <f t="shared" si="24"/>
        <v>-2.0000000484287739E-2</v>
      </c>
      <c r="BS71" s="113">
        <f t="shared" si="25"/>
        <v>-2.4999999999977263E-2</v>
      </c>
      <c r="BT71" s="114">
        <f t="shared" si="4"/>
        <v>264.28940673041905</v>
      </c>
      <c r="BU71" s="115">
        <f t="shared" si="5"/>
        <v>2.0099751733578437E-2</v>
      </c>
      <c r="BV71" s="116">
        <v>0.04</v>
      </c>
      <c r="BW71" s="99"/>
      <c r="BX71" s="124" t="s">
        <v>54</v>
      </c>
      <c r="BY71" s="96"/>
      <c r="BZ71" s="97">
        <f t="shared" si="27"/>
        <v>1.999999862164259E-3</v>
      </c>
      <c r="CA71" s="97">
        <f t="shared" si="27"/>
        <v>-4.4999999925494194E-2</v>
      </c>
      <c r="CB71" s="97">
        <f t="shared" si="27"/>
        <v>-2.7999999999963165E-2</v>
      </c>
      <c r="CC71" s="114">
        <f t="shared" ref="CC71" si="368">IF(DEGREES(ATAN2(BZ71,CA71))&lt;0,(DEGREES(ATAN2(BZ71,CA71)))+360,DEGREES(ATAN2(BZ71,CA71)))</f>
        <v>272.54480420886898</v>
      </c>
      <c r="CD71" s="115">
        <f t="shared" ref="CD71" si="369">SQRT(POWER(BZ71,2)+POWER(CA71,2))</f>
        <v>4.5044422437668513E-2</v>
      </c>
      <c r="CE71" s="116">
        <v>0.04</v>
      </c>
      <c r="CF71" s="99"/>
      <c r="CG71" s="124" t="s">
        <v>54</v>
      </c>
      <c r="CH71" s="101"/>
      <c r="CI71" s="89" t="s">
        <v>29</v>
      </c>
      <c r="CJ71" s="1">
        <v>1727584.3729999999</v>
      </c>
      <c r="CK71" s="1">
        <v>6453111.4630000005</v>
      </c>
      <c r="CL71" s="3">
        <v>284.10199999999998</v>
      </c>
      <c r="CM71" s="107">
        <f t="shared" si="86"/>
        <v>-6.0790000001434237</v>
      </c>
      <c r="CN71" s="107">
        <f t="shared" si="87"/>
        <v>-9.632999999448657</v>
      </c>
      <c r="CO71" s="107">
        <f t="shared" si="88"/>
        <v>-2.9980000000000473</v>
      </c>
      <c r="CP71" s="126">
        <f t="shared" ref="CP71" si="370">IF(DEGREES(ATAN2(CM71,CN71))&lt;0,(DEGREES(ATAN2(CM71,CN71)))+360,DEGREES(ATAN2(CM71,CN71)))</f>
        <v>237.74561986461492</v>
      </c>
      <c r="CQ71" s="127">
        <f t="shared" ref="CQ71" si="371">SQRT(POWER(CM71,2)+POWER(CN71,2))</f>
        <v>11.390738781620865</v>
      </c>
      <c r="CR71" s="107">
        <f t="shared" ref="CR71" si="372">CJ71-BI71</f>
        <v>6.9999999832361937E-3</v>
      </c>
      <c r="CS71" s="107">
        <f t="shared" ref="CS71" si="373">CK71-BJ71</f>
        <v>-9.9999923259019852E-4</v>
      </c>
      <c r="CT71" s="107">
        <f t="shared" ref="CT71" si="374">CL71-BK71</f>
        <v>1.5999999999962711E-2</v>
      </c>
      <c r="CU71" s="126">
        <f t="shared" ref="CU71" si="375">IF(DEGREES(ATAN2(CR71,CS71))&lt;0,(DEGREES(ATAN2(CR71,CS71)))+360,DEGREES(ATAN2(CR71,CS71)))</f>
        <v>351.86990378234219</v>
      </c>
      <c r="CV71" s="127">
        <f t="shared" ref="CV71" si="376">SQRT(POWER(CR71,2)+POWER(CS71,2))</f>
        <v>7.0710676867420594E-3</v>
      </c>
      <c r="CW71" s="128">
        <v>0.04</v>
      </c>
      <c r="CX71" s="109"/>
      <c r="CY71" s="129" t="s">
        <v>54</v>
      </c>
      <c r="CZ71" s="101"/>
      <c r="DA71" s="112" t="s">
        <v>29</v>
      </c>
      <c r="DB71" s="1">
        <v>1727584.345</v>
      </c>
      <c r="DC71" s="1">
        <v>6453111.4819999998</v>
      </c>
      <c r="DD71" s="1">
        <v>284.096</v>
      </c>
      <c r="DE71" s="97">
        <f t="shared" si="32"/>
        <v>-6.1070000000763685</v>
      </c>
      <c r="DF71" s="113">
        <f t="shared" si="33"/>
        <v>-9.6140000000596046</v>
      </c>
      <c r="DG71" s="113">
        <f t="shared" si="34"/>
        <v>-3.0040000000000191</v>
      </c>
      <c r="DH71" s="114">
        <f t="shared" si="339"/>
        <v>237.57549220550902</v>
      </c>
      <c r="DI71" s="113">
        <f t="shared" ref="DI71:DI116" si="377">SQRT(POWER(DE71,2)+POWER(DF71,2))</f>
        <v>11.389663954747691</v>
      </c>
      <c r="DJ71" s="97">
        <f t="shared" si="341"/>
        <v>-2.0999999949708581E-2</v>
      </c>
      <c r="DK71" s="113">
        <f t="shared" si="342"/>
        <v>1.8000000156462193E-2</v>
      </c>
      <c r="DL71" s="113">
        <f t="shared" si="343"/>
        <v>9.9999999999909051E-3</v>
      </c>
      <c r="DM71" s="114">
        <f t="shared" si="344"/>
        <v>139.39870504110817</v>
      </c>
      <c r="DN71" s="115">
        <f t="shared" si="345"/>
        <v>2.7658633435518814E-2</v>
      </c>
      <c r="DO71" s="116">
        <v>0.04</v>
      </c>
      <c r="DP71" s="99"/>
      <c r="DQ71" s="124" t="s">
        <v>54</v>
      </c>
      <c r="DR71" s="96"/>
      <c r="DS71" s="97">
        <f t="shared" ref="DS71" si="378">DB71-CJ71</f>
        <v>-2.7999999932944775E-2</v>
      </c>
      <c r="DT71" s="97">
        <f t="shared" ref="DT71" si="379">DC71-CK71</f>
        <v>1.8999999389052391E-2</v>
      </c>
      <c r="DU71" s="97">
        <f t="shared" ref="DU71" si="380">DD71-CL71</f>
        <v>-5.9999999999718057E-3</v>
      </c>
      <c r="DV71" s="114">
        <f t="shared" ref="DV71" si="381">IF(DEGREES(ATAN2(DS71,DT71))&lt;0,(DEGREES(ATAN2(DS71,DT71)))+360,DEGREES(ATAN2(DS71,DT71)))</f>
        <v>145.84030624658777</v>
      </c>
      <c r="DW71" s="115">
        <f t="shared" ref="DW71" si="382">SQRT(POWER(DS71,2)+POWER(DT71,2))</f>
        <v>3.3837848232842742E-2</v>
      </c>
      <c r="DX71" s="116">
        <v>0.04</v>
      </c>
      <c r="DY71" s="99">
        <f t="shared" si="110"/>
        <v>5.4140557172548384E-2</v>
      </c>
      <c r="DZ71" s="124" t="s">
        <v>54</v>
      </c>
      <c r="EA71" s="101"/>
      <c r="EB71" s="112" t="s">
        <v>29</v>
      </c>
      <c r="EC71" s="1">
        <v>1727584.3670000001</v>
      </c>
      <c r="ED71" s="1">
        <v>6453111.4689999996</v>
      </c>
      <c r="EE71" s="1">
        <v>284.10599999999999</v>
      </c>
      <c r="EF71" s="97">
        <f t="shared" si="47"/>
        <v>-6.0849999999627471</v>
      </c>
      <c r="EG71" s="113">
        <f t="shared" si="48"/>
        <v>-9.6270000003278255</v>
      </c>
      <c r="EH71" s="113">
        <f t="shared" si="49"/>
        <v>-2.9940000000000282</v>
      </c>
      <c r="EI71" s="114">
        <f t="shared" si="112"/>
        <v>237.70398349641235</v>
      </c>
      <c r="EJ71" s="113">
        <f t="shared" ref="EJ71:EJ95" si="383">SQRT(POWER(EF71,2)+POWER(EG71,2))</f>
        <v>11.388869742246532</v>
      </c>
      <c r="EK71" s="97">
        <f t="shared" si="52"/>
        <v>2.2000000113621354E-2</v>
      </c>
      <c r="EL71" s="113">
        <f t="shared" si="53"/>
        <v>-1.3000000268220901E-2</v>
      </c>
      <c r="EM71" s="113">
        <f t="shared" si="54"/>
        <v>9.9999999999909051E-3</v>
      </c>
      <c r="EN71" s="114">
        <f t="shared" si="114"/>
        <v>329.42077273935774</v>
      </c>
      <c r="EO71" s="115">
        <f t="shared" si="115"/>
        <v>2.5553864912632746E-2</v>
      </c>
      <c r="EP71" s="116">
        <v>0.04</v>
      </c>
      <c r="EQ71" s="99"/>
      <c r="ER71" s="124" t="s">
        <v>54</v>
      </c>
      <c r="ES71" s="101"/>
      <c r="ET71" s="89" t="s">
        <v>29</v>
      </c>
      <c r="EU71" s="119">
        <v>1727584.3770000001</v>
      </c>
      <c r="EV71" s="119">
        <v>6453111.466</v>
      </c>
      <c r="EW71" s="208">
        <v>284.10199999999998</v>
      </c>
      <c r="EX71" s="107">
        <f t="shared" si="118"/>
        <v>-6.0749999999534339</v>
      </c>
      <c r="EY71" s="107">
        <f t="shared" si="119"/>
        <v>-9.6299999998882413</v>
      </c>
      <c r="EZ71" s="107">
        <f t="shared" si="120"/>
        <v>-2.9980000000000473</v>
      </c>
      <c r="FA71" s="126">
        <f t="shared" ref="FA71" si="384">IF(DEGREES(ATAN2(EX71,EY71))&lt;0,(DEGREES(ATAN2(EX71,EY71)))+360,DEGREES(ATAN2(EX71,EY71)))</f>
        <v>237.75458560487544</v>
      </c>
      <c r="FB71" s="127">
        <f t="shared" ref="FB71" si="385">SQRT(POWER(EX71,2)+POWER(EY71,2))</f>
        <v>11.38606714354354</v>
      </c>
      <c r="FC71" s="107">
        <f t="shared" si="123"/>
        <v>1.0000000009313226E-2</v>
      </c>
      <c r="FD71" s="107">
        <f t="shared" si="124"/>
        <v>-2.9999995604157448E-3</v>
      </c>
      <c r="FE71" s="107">
        <f t="shared" si="125"/>
        <v>-4.0000000000190994E-3</v>
      </c>
      <c r="FF71" s="126">
        <f t="shared" ref="FF71" si="386">IF(DEGREES(ATAN2(FC71,FD71))&lt;0,(DEGREES(ATAN2(FC71,FD71)))+360,DEGREES(ATAN2(FC71,FD71)))</f>
        <v>343.30075809136468</v>
      </c>
      <c r="FG71" s="127">
        <f t="shared" ref="FG71" si="387">SQRT(POWER(FC71,2)+POWER(FD71,2))</f>
        <v>1.0440306391517405E-2</v>
      </c>
      <c r="FH71" s="128">
        <v>0.04</v>
      </c>
      <c r="FI71" s="109"/>
      <c r="FJ71" s="129" t="s">
        <v>54</v>
      </c>
      <c r="FK71" s="101"/>
      <c r="FL71" s="112" t="s">
        <v>29</v>
      </c>
      <c r="FM71" s="1">
        <v>1727584.3870000001</v>
      </c>
      <c r="FN71" s="1">
        <v>6453111.4550000001</v>
      </c>
      <c r="FO71" s="1">
        <v>284.084</v>
      </c>
      <c r="FP71" s="97">
        <f t="shared" si="58"/>
        <v>-6.0649999999441206</v>
      </c>
      <c r="FQ71" s="113">
        <f t="shared" si="59"/>
        <v>-9.6409999998286366</v>
      </c>
      <c r="FR71" s="113">
        <f t="shared" si="60"/>
        <v>-3.0160000000000196</v>
      </c>
      <c r="FS71" s="114">
        <f t="shared" si="295"/>
        <v>237.82665387910811</v>
      </c>
      <c r="FT71" s="113">
        <f t="shared" ref="FT71:FT116" si="388">SQRT(POWER(FP71,2)+POWER(FQ71,2))</f>
        <v>11.3900441612848</v>
      </c>
      <c r="FU71" s="97">
        <f t="shared" si="63"/>
        <v>2.0000000018626451E-2</v>
      </c>
      <c r="FV71" s="113">
        <f t="shared" si="63"/>
        <v>-1.39999995008111E-2</v>
      </c>
      <c r="FW71" s="113">
        <f t="shared" si="63"/>
        <v>-2.199999999999136E-2</v>
      </c>
      <c r="FX71" s="114">
        <f t="shared" si="297"/>
        <v>325.00798078628929</v>
      </c>
      <c r="FY71" s="115">
        <f t="shared" si="298"/>
        <v>2.4413110960460758E-2</v>
      </c>
      <c r="FZ71" s="116">
        <v>0.04</v>
      </c>
      <c r="GA71" s="99"/>
      <c r="GB71" s="18" t="s">
        <v>54</v>
      </c>
      <c r="GC71" s="101"/>
      <c r="GD71" s="107">
        <f t="shared" si="136"/>
        <v>1.0000000009313226E-2</v>
      </c>
      <c r="GE71" s="107">
        <f t="shared" si="136"/>
        <v>-1.0999999940395355E-2</v>
      </c>
      <c r="GF71" s="107">
        <f t="shared" si="136"/>
        <v>-1.799999999997226E-2</v>
      </c>
      <c r="GG71" s="126">
        <f t="shared" ref="GG71" si="389">IF(DEGREES(ATAN2(GD71,GE71))&lt;0,(DEGREES(ATAN2(GD71,GE71)))+360,DEGREES(ATAN2(GD71,GE71)))</f>
        <v>312.27368918718258</v>
      </c>
      <c r="GH71" s="127">
        <f t="shared" ref="GH71" si="390">SQRT(POWER(GD71,2)+POWER(GE71,2))</f>
        <v>1.4866068709479393E-2</v>
      </c>
      <c r="GI71" s="128">
        <v>0.04</v>
      </c>
      <c r="GJ71" s="109"/>
      <c r="GK71" s="129" t="s">
        <v>54</v>
      </c>
      <c r="GL71" s="101"/>
      <c r="GM71" s="119"/>
    </row>
    <row r="72" spans="1:195" x14ac:dyDescent="0.35">
      <c r="A72" s="18" t="s">
        <v>30</v>
      </c>
      <c r="B72" s="44">
        <v>39349</v>
      </c>
      <c r="C72" s="113">
        <v>1727602.246</v>
      </c>
      <c r="D72" s="113">
        <v>6454098.2340000002</v>
      </c>
      <c r="E72" s="113">
        <v>326.89999999999998</v>
      </c>
      <c r="F72" s="97">
        <v>1727602.246</v>
      </c>
      <c r="G72" s="113">
        <v>6454098.2340000002</v>
      </c>
      <c r="H72" s="115">
        <v>326.89999999999998</v>
      </c>
      <c r="I72" s="119"/>
      <c r="J72" s="119"/>
      <c r="K72" s="119"/>
      <c r="L72" s="120"/>
      <c r="M72" s="119"/>
      <c r="N72" s="19"/>
      <c r="O72" s="89" t="s">
        <v>30</v>
      </c>
      <c r="P72" s="90">
        <v>1727602.236</v>
      </c>
      <c r="Q72" s="90">
        <v>6454098.2149999999</v>
      </c>
      <c r="R72" s="90">
        <v>327.286</v>
      </c>
      <c r="S72" s="97">
        <f t="shared" si="346"/>
        <v>-1.0000000009313226E-2</v>
      </c>
      <c r="T72" s="113">
        <f t="shared" si="347"/>
        <v>-1.9000000320374966E-2</v>
      </c>
      <c r="U72" s="113">
        <f t="shared" si="348"/>
        <v>0.3860000000000241</v>
      </c>
      <c r="V72" s="114">
        <f t="shared" si="359"/>
        <v>242.24145977512819</v>
      </c>
      <c r="W72" s="115">
        <f t="shared" si="360"/>
        <v>2.1470910841427136E-2</v>
      </c>
      <c r="X72" s="113"/>
      <c r="Y72" s="113"/>
      <c r="Z72" s="113"/>
      <c r="AA72" s="114"/>
      <c r="AB72" s="115"/>
      <c r="AC72" s="93"/>
      <c r="AD72" s="122"/>
      <c r="AE72" s="123"/>
      <c r="AF72" s="96"/>
      <c r="AG72" s="97"/>
      <c r="AH72" s="113"/>
      <c r="AI72" s="113"/>
      <c r="AJ72" s="114"/>
      <c r="AK72" s="115"/>
      <c r="AL72" s="116"/>
      <c r="AM72" s="99"/>
      <c r="AN72" s="124"/>
      <c r="AO72" s="101"/>
      <c r="AP72" s="89"/>
      <c r="AQ72" s="2"/>
      <c r="AR72" s="2"/>
      <c r="AS72" s="4"/>
      <c r="AT72" s="107"/>
      <c r="AU72" s="107"/>
      <c r="AV72" s="107"/>
      <c r="AW72" s="126"/>
      <c r="AX72" s="127"/>
      <c r="AY72" s="107"/>
      <c r="AZ72" s="107"/>
      <c r="BA72" s="107"/>
      <c r="BB72" s="126"/>
      <c r="BC72" s="127"/>
      <c r="BD72" s="128"/>
      <c r="BE72" s="109"/>
      <c r="BF72" s="129"/>
      <c r="BG72" s="101"/>
      <c r="BH72" s="112" t="s">
        <v>30</v>
      </c>
      <c r="BI72" s="90">
        <v>1727602.223</v>
      </c>
      <c r="BJ72" s="90">
        <v>6454098.2290000003</v>
      </c>
      <c r="BK72" s="90">
        <v>327.27499999999998</v>
      </c>
      <c r="BL72" s="97">
        <f t="shared" si="18"/>
        <v>-2.3000000044703484E-2</v>
      </c>
      <c r="BM72" s="113">
        <f t="shared" si="19"/>
        <v>-4.999999888241291E-3</v>
      </c>
      <c r="BN72" s="113">
        <f t="shared" si="20"/>
        <v>0.375</v>
      </c>
      <c r="BO72" s="114">
        <f t="shared" si="21"/>
        <v>192.2647734389347</v>
      </c>
      <c r="BP72" s="113">
        <f t="shared" si="22"/>
        <v>2.3537204611821964E-2</v>
      </c>
      <c r="BQ72" s="97">
        <f t="shared" si="23"/>
        <v>-1.3000000035390258E-2</v>
      </c>
      <c r="BR72" s="113">
        <f t="shared" si="24"/>
        <v>1.4000000432133675E-2</v>
      </c>
      <c r="BS72" s="113">
        <f t="shared" si="25"/>
        <v>-1.1000000000024102E-2</v>
      </c>
      <c r="BT72" s="114">
        <f t="shared" si="4"/>
        <v>132.87890279927092</v>
      </c>
      <c r="BU72" s="115">
        <f t="shared" si="5"/>
        <v>1.9104973515288885E-2</v>
      </c>
      <c r="BV72" s="116">
        <v>0.04</v>
      </c>
      <c r="BW72" s="99"/>
      <c r="BX72" s="124" t="s">
        <v>54</v>
      </c>
      <c r="BY72" s="96"/>
      <c r="BZ72" s="97"/>
      <c r="CA72" s="97"/>
      <c r="CB72" s="97"/>
      <c r="CC72" s="114"/>
      <c r="CD72" s="115"/>
      <c r="CE72" s="116"/>
      <c r="CF72" s="99"/>
      <c r="CG72" s="124"/>
      <c r="CH72" s="101"/>
      <c r="CI72" s="89"/>
      <c r="CJ72" s="2"/>
      <c r="CK72" s="1"/>
      <c r="CL72" s="3"/>
      <c r="CM72" s="107"/>
      <c r="CN72" s="107"/>
      <c r="CO72" s="107"/>
      <c r="CP72" s="126"/>
      <c r="CQ72" s="127"/>
      <c r="CR72" s="107"/>
      <c r="CS72" s="107"/>
      <c r="CT72" s="107"/>
      <c r="CU72" s="126"/>
      <c r="CV72" s="127"/>
      <c r="CW72" s="128"/>
      <c r="CX72" s="109"/>
      <c r="CY72" s="129"/>
      <c r="CZ72" s="101"/>
      <c r="DA72" s="112" t="s">
        <v>30</v>
      </c>
      <c r="DB72" s="1">
        <v>1727602.199</v>
      </c>
      <c r="DC72" s="1">
        <v>6454098.2300000004</v>
      </c>
      <c r="DD72" s="1">
        <v>327.30099999999999</v>
      </c>
      <c r="DE72" s="97">
        <f t="shared" si="32"/>
        <v>-4.7000000020489097E-2</v>
      </c>
      <c r="DF72" s="113">
        <f t="shared" si="33"/>
        <v>-3.9999997243285179E-3</v>
      </c>
      <c r="DG72" s="113">
        <f t="shared" si="34"/>
        <v>0.40100000000001046</v>
      </c>
      <c r="DH72" s="114">
        <f t="shared" si="339"/>
        <v>184.86451410200684</v>
      </c>
      <c r="DI72" s="113">
        <f t="shared" si="377"/>
        <v>4.7169905657321418E-2</v>
      </c>
      <c r="DJ72" s="97">
        <f t="shared" si="341"/>
        <v>-2.3999999975785613E-2</v>
      </c>
      <c r="DK72" s="113">
        <f t="shared" si="342"/>
        <v>1.0000001639127731E-3</v>
      </c>
      <c r="DL72" s="113">
        <f t="shared" si="343"/>
        <v>2.6000000000010459E-2</v>
      </c>
      <c r="DM72" s="114">
        <f t="shared" si="344"/>
        <v>177.61405557657196</v>
      </c>
      <c r="DN72" s="115">
        <f t="shared" si="345"/>
        <v>2.4020824281559012E-2</v>
      </c>
      <c r="DO72" s="116">
        <v>0.04</v>
      </c>
      <c r="DP72" s="99"/>
      <c r="DQ72" s="124" t="s">
        <v>54</v>
      </c>
      <c r="DR72" s="96"/>
      <c r="DS72" s="97"/>
      <c r="DT72" s="97"/>
      <c r="DU72" s="97"/>
      <c r="DV72" s="114"/>
      <c r="DW72" s="115"/>
      <c r="DX72" s="116"/>
      <c r="DY72" s="99"/>
      <c r="DZ72" s="124"/>
      <c r="EA72" s="101"/>
      <c r="EB72" s="112" t="s">
        <v>30</v>
      </c>
      <c r="EC72" s="1">
        <v>1727602.2390000001</v>
      </c>
      <c r="ED72" s="1">
        <v>6454098.2379999999</v>
      </c>
      <c r="EE72" s="1">
        <v>327.262</v>
      </c>
      <c r="EF72" s="97">
        <f t="shared" si="47"/>
        <v>-6.9999999832361937E-3</v>
      </c>
      <c r="EG72" s="113">
        <f t="shared" si="48"/>
        <v>3.9999997243285179E-3</v>
      </c>
      <c r="EH72" s="113">
        <f t="shared" si="49"/>
        <v>0.36200000000002319</v>
      </c>
      <c r="EI72" s="114">
        <f t="shared" si="112"/>
        <v>150.25512034493019</v>
      </c>
      <c r="EJ72" s="113">
        <f t="shared" si="383"/>
        <v>8.0622575969721364E-3</v>
      </c>
      <c r="EK72" s="97">
        <f t="shared" si="52"/>
        <v>4.0000000037252903E-2</v>
      </c>
      <c r="EL72" s="113">
        <f t="shared" si="53"/>
        <v>7.9999994486570358E-3</v>
      </c>
      <c r="EM72" s="113">
        <f t="shared" si="54"/>
        <v>-3.8999999999987267E-2</v>
      </c>
      <c r="EN72" s="114">
        <f t="shared" si="114"/>
        <v>11.309931704392527</v>
      </c>
      <c r="EO72" s="115">
        <f t="shared" si="115"/>
        <v>4.0792156037144506E-2</v>
      </c>
      <c r="EP72" s="116">
        <v>0.04</v>
      </c>
      <c r="EQ72" s="99"/>
      <c r="ER72" s="124" t="s">
        <v>54</v>
      </c>
      <c r="ES72" s="101"/>
      <c r="ET72" s="89"/>
      <c r="EU72" s="119"/>
      <c r="EV72" s="119"/>
      <c r="EW72" s="208"/>
      <c r="EX72" s="107"/>
      <c r="EY72" s="107"/>
      <c r="EZ72" s="107"/>
      <c r="FA72" s="126"/>
      <c r="FB72" s="127"/>
      <c r="FC72" s="107"/>
      <c r="FD72" s="107"/>
      <c r="FE72" s="107"/>
      <c r="FF72" s="126"/>
      <c r="FG72" s="127"/>
      <c r="FH72" s="128"/>
      <c r="FI72" s="109"/>
      <c r="FJ72" s="129"/>
      <c r="FK72" s="101"/>
      <c r="FL72" s="112" t="s">
        <v>30</v>
      </c>
      <c r="FM72" s="1">
        <v>1727602.247</v>
      </c>
      <c r="FN72" s="1">
        <v>6454098.2010000004</v>
      </c>
      <c r="FO72" s="1">
        <v>327.27300000000002</v>
      </c>
      <c r="FP72" s="97">
        <f t="shared" si="58"/>
        <v>9.9999993108212948E-4</v>
      </c>
      <c r="FQ72" s="113">
        <f t="shared" si="59"/>
        <v>-3.2999999821186066E-2</v>
      </c>
      <c r="FR72" s="113">
        <f t="shared" si="60"/>
        <v>0.37300000000004729</v>
      </c>
      <c r="FS72" s="114">
        <f t="shared" si="295"/>
        <v>271.73570447877984</v>
      </c>
      <c r="FT72" s="113">
        <f t="shared" si="388"/>
        <v>3.3015147857619005E-2</v>
      </c>
      <c r="FU72" s="97">
        <f t="shared" si="63"/>
        <v>7.9999999143183231E-3</v>
      </c>
      <c r="FV72" s="113">
        <f t="shared" si="63"/>
        <v>-3.6999999545514584E-2</v>
      </c>
      <c r="FW72" s="113">
        <f t="shared" si="63"/>
        <v>1.1000000000024102E-2</v>
      </c>
      <c r="FX72" s="114">
        <f t="shared" si="297"/>
        <v>282.20046874599939</v>
      </c>
      <c r="FY72" s="115">
        <f t="shared" si="298"/>
        <v>3.7854985999167569E-2</v>
      </c>
      <c r="FZ72" s="116">
        <v>0.04</v>
      </c>
      <c r="GA72" s="99"/>
      <c r="GB72" s="18" t="s">
        <v>54</v>
      </c>
      <c r="GC72" s="101"/>
      <c r="GD72" s="107"/>
      <c r="GE72" s="107"/>
      <c r="GF72" s="107"/>
      <c r="GG72" s="126"/>
      <c r="GH72" s="127"/>
      <c r="GI72" s="128"/>
      <c r="GJ72" s="109"/>
      <c r="GK72" s="129"/>
      <c r="GL72" s="101"/>
      <c r="GM72" s="119"/>
    </row>
    <row r="73" spans="1:195" x14ac:dyDescent="0.35">
      <c r="A73" s="18" t="s">
        <v>68</v>
      </c>
      <c r="B73" s="44">
        <v>41166</v>
      </c>
      <c r="C73" s="113">
        <v>1727302.764</v>
      </c>
      <c r="D73" s="113">
        <v>6453026.4239999996</v>
      </c>
      <c r="E73" s="133">
        <v>215.25299999999999</v>
      </c>
      <c r="F73" s="20" t="s">
        <v>196</v>
      </c>
      <c r="G73" s="113"/>
      <c r="H73" s="115"/>
      <c r="I73" s="119"/>
      <c r="J73" s="119"/>
      <c r="K73" s="119"/>
      <c r="L73" s="120"/>
      <c r="M73" s="119"/>
      <c r="N73" s="19"/>
      <c r="O73" s="89" t="s">
        <v>68</v>
      </c>
      <c r="P73" s="90">
        <v>1727295.85</v>
      </c>
      <c r="Q73" s="90">
        <v>6453019.5109999999</v>
      </c>
      <c r="R73" s="90">
        <v>212.74299999999999</v>
      </c>
      <c r="S73" s="97">
        <f t="shared" si="346"/>
        <v>-6.9139999998733401</v>
      </c>
      <c r="T73" s="113">
        <f t="shared" si="347"/>
        <v>-6.9129999997094274</v>
      </c>
      <c r="U73" s="113">
        <f t="shared" si="348"/>
        <v>-2.5099999999999909</v>
      </c>
      <c r="V73" s="114">
        <f t="shared" si="359"/>
        <v>224.99585623860517</v>
      </c>
      <c r="W73" s="115">
        <f t="shared" si="360"/>
        <v>9.7771654887411561</v>
      </c>
      <c r="X73" s="113"/>
      <c r="Y73" s="113"/>
      <c r="Z73" s="113"/>
      <c r="AA73" s="114"/>
      <c r="AB73" s="115"/>
      <c r="AC73" s="93"/>
      <c r="AD73" s="122"/>
      <c r="AE73" s="123"/>
      <c r="AF73" s="96"/>
      <c r="AG73" s="97"/>
      <c r="AH73" s="113"/>
      <c r="AI73" s="113"/>
      <c r="AJ73" s="114"/>
      <c r="AK73" s="115"/>
      <c r="AL73" s="116"/>
      <c r="AM73" s="99"/>
      <c r="AN73" s="124"/>
      <c r="AO73" s="101"/>
      <c r="AP73" s="89"/>
      <c r="AQ73" s="2"/>
      <c r="AR73" s="2"/>
      <c r="AS73" s="4"/>
      <c r="AT73" s="107"/>
      <c r="AU73" s="107"/>
      <c r="AV73" s="107"/>
      <c r="AW73" s="126"/>
      <c r="AX73" s="127"/>
      <c r="AY73" s="107"/>
      <c r="AZ73" s="107"/>
      <c r="BA73" s="107"/>
      <c r="BB73" s="126"/>
      <c r="BC73" s="127"/>
      <c r="BD73" s="128"/>
      <c r="BE73" s="109"/>
      <c r="BF73" s="129"/>
      <c r="BG73" s="101"/>
      <c r="BH73" s="112" t="s">
        <v>68</v>
      </c>
      <c r="BI73" s="90">
        <v>1727295.852</v>
      </c>
      <c r="BJ73" s="90">
        <v>6453019.4989999998</v>
      </c>
      <c r="BK73" s="90">
        <v>212.71899999999999</v>
      </c>
      <c r="BL73" s="97">
        <f t="shared" si="18"/>
        <v>-6.9120000000111759</v>
      </c>
      <c r="BM73" s="113">
        <f t="shared" si="19"/>
        <v>-6.9249999998137355</v>
      </c>
      <c r="BN73" s="113">
        <f t="shared" si="20"/>
        <v>-2.5339999999999918</v>
      </c>
      <c r="BO73" s="114">
        <f t="shared" si="21"/>
        <v>225.05382994169358</v>
      </c>
      <c r="BP73" s="113">
        <f t="shared" si="22"/>
        <v>9.7842408493237087</v>
      </c>
      <c r="BQ73" s="97">
        <f t="shared" si="23"/>
        <v>1.999999862164259E-3</v>
      </c>
      <c r="BR73" s="113">
        <f t="shared" si="24"/>
        <v>-1.2000000104308128E-2</v>
      </c>
      <c r="BS73" s="113">
        <f t="shared" si="25"/>
        <v>-2.4000000000000909E-2</v>
      </c>
      <c r="BT73" s="114">
        <f t="shared" si="4"/>
        <v>279.46232148693298</v>
      </c>
      <c r="BU73" s="115">
        <f t="shared" si="5"/>
        <v>1.2165525140825289E-2</v>
      </c>
      <c r="BV73" s="116">
        <v>0.04</v>
      </c>
      <c r="BW73" s="99"/>
      <c r="BX73" s="124" t="s">
        <v>54</v>
      </c>
      <c r="BY73" s="96"/>
      <c r="BZ73" s="97"/>
      <c r="CA73" s="97"/>
      <c r="CB73" s="97"/>
      <c r="CC73" s="114"/>
      <c r="CD73" s="115"/>
      <c r="CE73" s="116"/>
      <c r="CF73" s="99"/>
      <c r="CG73" s="124"/>
      <c r="CH73" s="101"/>
      <c r="CI73" s="89"/>
      <c r="CJ73" s="2"/>
      <c r="CK73" s="1"/>
      <c r="CL73" s="3"/>
      <c r="CM73" s="107"/>
      <c r="CN73" s="107"/>
      <c r="CO73" s="107"/>
      <c r="CP73" s="126"/>
      <c r="CQ73" s="127"/>
      <c r="CR73" s="107"/>
      <c r="CS73" s="107"/>
      <c r="CT73" s="107"/>
      <c r="CU73" s="126"/>
      <c r="CV73" s="127"/>
      <c r="CW73" s="128"/>
      <c r="CX73" s="109"/>
      <c r="CY73" s="129"/>
      <c r="CZ73" s="101"/>
      <c r="DA73" s="112" t="s">
        <v>68</v>
      </c>
      <c r="DB73" s="1">
        <v>1727295.817</v>
      </c>
      <c r="DC73" s="1">
        <v>6453019.5070000002</v>
      </c>
      <c r="DD73" s="1">
        <v>212.755</v>
      </c>
      <c r="DE73" s="97">
        <f t="shared" si="32"/>
        <v>-6.9469999999273568</v>
      </c>
      <c r="DF73" s="113">
        <f t="shared" si="33"/>
        <v>-6.9169999994337559</v>
      </c>
      <c r="DG73" s="113">
        <f t="shared" si="34"/>
        <v>-2.4979999999999905</v>
      </c>
      <c r="DH73" s="114">
        <f t="shared" si="339"/>
        <v>224.87601913365827</v>
      </c>
      <c r="DI73" s="113">
        <f t="shared" si="377"/>
        <v>9.8033513652810225</v>
      </c>
      <c r="DJ73" s="97">
        <f t="shared" si="341"/>
        <v>-3.4999999916180968E-2</v>
      </c>
      <c r="DK73" s="113">
        <f t="shared" si="342"/>
        <v>8.0000003799796104E-3</v>
      </c>
      <c r="DL73" s="113">
        <f t="shared" si="343"/>
        <v>3.6000000000001364E-2</v>
      </c>
      <c r="DM73" s="114">
        <f t="shared" si="344"/>
        <v>167.12499781943114</v>
      </c>
      <c r="DN73" s="115">
        <f t="shared" si="345"/>
        <v>3.5902646144989669E-2</v>
      </c>
      <c r="DO73" s="116">
        <v>0.04</v>
      </c>
      <c r="DP73" s="99"/>
      <c r="DQ73" s="124" t="s">
        <v>54</v>
      </c>
      <c r="DR73" s="96"/>
      <c r="DS73" s="97"/>
      <c r="DT73" s="97"/>
      <c r="DU73" s="97"/>
      <c r="DV73" s="114"/>
      <c r="DW73" s="115"/>
      <c r="DX73" s="116"/>
      <c r="DY73" s="99"/>
      <c r="DZ73" s="124"/>
      <c r="EA73" s="101"/>
      <c r="EB73" s="112" t="s">
        <v>68</v>
      </c>
      <c r="EC73" s="1">
        <v>1727295.865</v>
      </c>
      <c r="ED73" s="1">
        <v>6453019.5099999998</v>
      </c>
      <c r="EE73" s="1">
        <v>212.72800000000001</v>
      </c>
      <c r="EF73" s="97">
        <f t="shared" si="47"/>
        <v>-6.8989999999757856</v>
      </c>
      <c r="EG73" s="113">
        <f t="shared" si="48"/>
        <v>-6.9139999998733401</v>
      </c>
      <c r="EH73" s="113">
        <f t="shared" si="49"/>
        <v>-2.5249999999999773</v>
      </c>
      <c r="EI73" s="114">
        <f t="shared" si="112"/>
        <v>225.06221938384169</v>
      </c>
      <c r="EJ73" s="113">
        <f t="shared" si="383"/>
        <v>9.7672717274536005</v>
      </c>
      <c r="EK73" s="97">
        <f t="shared" si="52"/>
        <v>4.7999999951571226E-2</v>
      </c>
      <c r="EL73" s="113">
        <f t="shared" si="53"/>
        <v>2.9999995604157448E-3</v>
      </c>
      <c r="EM73" s="113">
        <f t="shared" si="54"/>
        <v>-2.6999999999986812E-2</v>
      </c>
      <c r="EN73" s="114">
        <f t="shared" si="114"/>
        <v>3.5763338559229059</v>
      </c>
      <c r="EO73" s="115">
        <f t="shared" si="115"/>
        <v>4.8093658549889215E-2</v>
      </c>
      <c r="EP73" s="116">
        <v>0.04</v>
      </c>
      <c r="EQ73" s="99"/>
      <c r="ER73" s="124">
        <v>3</v>
      </c>
      <c r="ES73" s="101"/>
      <c r="ET73" s="89"/>
      <c r="EU73" s="119"/>
      <c r="EV73" s="119"/>
      <c r="EW73" s="208"/>
      <c r="EX73" s="107"/>
      <c r="EY73" s="107"/>
      <c r="EZ73" s="107"/>
      <c r="FA73" s="126"/>
      <c r="FB73" s="127"/>
      <c r="FC73" s="107"/>
      <c r="FD73" s="107"/>
      <c r="FE73" s="107"/>
      <c r="FF73" s="126"/>
      <c r="FG73" s="127"/>
      <c r="FH73" s="128"/>
      <c r="FI73" s="109"/>
      <c r="FJ73" s="129"/>
      <c r="FK73" s="101"/>
      <c r="FL73" s="112" t="s">
        <v>68</v>
      </c>
      <c r="FM73" s="1">
        <v>1727295.8659999999</v>
      </c>
      <c r="FN73" s="1">
        <v>6453019.4950000001</v>
      </c>
      <c r="FO73" s="1">
        <v>212.697</v>
      </c>
      <c r="FP73" s="97">
        <f t="shared" si="58"/>
        <v>-6.8980000000447035</v>
      </c>
      <c r="FQ73" s="113">
        <f t="shared" si="59"/>
        <v>-6.928999999538064</v>
      </c>
      <c r="FR73" s="113">
        <f t="shared" si="60"/>
        <v>-2.5559999999999832</v>
      </c>
      <c r="FS73" s="114">
        <f t="shared" si="295"/>
        <v>225.12845636507967</v>
      </c>
      <c r="FT73" s="113">
        <f t="shared" si="388"/>
        <v>9.7771900357012189</v>
      </c>
      <c r="FU73" s="97">
        <f t="shared" si="63"/>
        <v>9.9999993108212948E-4</v>
      </c>
      <c r="FV73" s="113">
        <f t="shared" si="63"/>
        <v>-1.4999999664723873E-2</v>
      </c>
      <c r="FW73" s="113">
        <f t="shared" si="63"/>
        <v>-3.1000000000005912E-2</v>
      </c>
      <c r="FX73" s="114">
        <f t="shared" si="297"/>
        <v>273.81407465720787</v>
      </c>
      <c r="FY73" s="115">
        <f t="shared" si="298"/>
        <v>1.5033296039255017E-2</v>
      </c>
      <c r="FZ73" s="116">
        <v>0.04</v>
      </c>
      <c r="GA73" s="99"/>
      <c r="GB73" s="18" t="s">
        <v>54</v>
      </c>
      <c r="GC73" s="101"/>
      <c r="GD73" s="107"/>
      <c r="GE73" s="107"/>
      <c r="GF73" s="107"/>
      <c r="GG73" s="126"/>
      <c r="GH73" s="127"/>
      <c r="GI73" s="128"/>
      <c r="GJ73" s="109"/>
      <c r="GK73" s="129"/>
      <c r="GL73" s="101"/>
      <c r="GM73" s="119"/>
    </row>
    <row r="74" spans="1:195" x14ac:dyDescent="0.35">
      <c r="A74" s="18" t="s">
        <v>84</v>
      </c>
      <c r="B74" s="44">
        <v>43795</v>
      </c>
      <c r="C74" s="113">
        <v>1728000.4990000001</v>
      </c>
      <c r="D74" s="113">
        <v>6452622.1679999996</v>
      </c>
      <c r="E74" s="113">
        <v>291.173</v>
      </c>
      <c r="F74" s="20" t="s">
        <v>197</v>
      </c>
      <c r="G74" s="113"/>
      <c r="H74" s="115"/>
      <c r="I74" s="119"/>
      <c r="J74" s="119"/>
      <c r="K74" s="119"/>
      <c r="L74" s="120"/>
      <c r="M74" s="119"/>
      <c r="N74" s="19"/>
      <c r="O74" s="89" t="s">
        <v>84</v>
      </c>
      <c r="P74" s="90">
        <v>1727979.4709999999</v>
      </c>
      <c r="Q74" s="90">
        <v>6452613.6430000002</v>
      </c>
      <c r="R74" s="90">
        <v>289.12200000000001</v>
      </c>
      <c r="S74" s="97">
        <f t="shared" si="346"/>
        <v>-21.028000000165775</v>
      </c>
      <c r="T74" s="113">
        <f t="shared" si="347"/>
        <v>-8.5249999994412065</v>
      </c>
      <c r="U74" s="113">
        <f t="shared" si="348"/>
        <v>-2.0509999999999877</v>
      </c>
      <c r="V74" s="114">
        <f t="shared" si="359"/>
        <v>202.06821579388381</v>
      </c>
      <c r="W74" s="115">
        <f t="shared" si="360"/>
        <v>22.690359384492886</v>
      </c>
      <c r="X74" s="113"/>
      <c r="Y74" s="113"/>
      <c r="Z74" s="113"/>
      <c r="AA74" s="114"/>
      <c r="AB74" s="115"/>
      <c r="AC74" s="93"/>
      <c r="AD74" s="122"/>
      <c r="AE74" s="123"/>
      <c r="AF74" s="96"/>
      <c r="AG74" s="97"/>
      <c r="AH74" s="113"/>
      <c r="AI74" s="113"/>
      <c r="AJ74" s="114"/>
      <c r="AK74" s="115"/>
      <c r="AL74" s="116"/>
      <c r="AM74" s="99"/>
      <c r="AN74" s="124"/>
      <c r="AO74" s="101"/>
      <c r="AP74" s="89"/>
      <c r="AQ74" s="2"/>
      <c r="AR74" s="2"/>
      <c r="AS74" s="4"/>
      <c r="AT74" s="107"/>
      <c r="AU74" s="107"/>
      <c r="AV74" s="107"/>
      <c r="AW74" s="126"/>
      <c r="AX74" s="127"/>
      <c r="AY74" s="107"/>
      <c r="AZ74" s="107"/>
      <c r="BA74" s="107"/>
      <c r="BB74" s="126"/>
      <c r="BC74" s="127"/>
      <c r="BD74" s="128"/>
      <c r="BE74" s="109"/>
      <c r="BF74" s="129"/>
      <c r="BG74" s="101"/>
      <c r="BH74" s="112" t="s">
        <v>84</v>
      </c>
      <c r="BI74" s="90">
        <v>1727979.46</v>
      </c>
      <c r="BJ74" s="90">
        <v>6452613.648</v>
      </c>
      <c r="BK74" s="90">
        <v>289.142</v>
      </c>
      <c r="BL74" s="97">
        <f t="shared" si="18"/>
        <v>-21.039000000106171</v>
      </c>
      <c r="BM74" s="113">
        <f t="shared" si="19"/>
        <v>-8.5199999995529652</v>
      </c>
      <c r="BN74" s="113">
        <f t="shared" si="20"/>
        <v>-2.0310000000000059</v>
      </c>
      <c r="BO74" s="114">
        <f t="shared" si="21"/>
        <v>202.04608748329227</v>
      </c>
      <c r="BP74" s="113">
        <f t="shared" si="22"/>
        <v>22.69867663536467</v>
      </c>
      <c r="BQ74" s="97">
        <f t="shared" si="23"/>
        <v>-1.0999999940395355E-2</v>
      </c>
      <c r="BR74" s="113">
        <f t="shared" si="24"/>
        <v>4.999999888241291E-3</v>
      </c>
      <c r="BS74" s="113">
        <f t="shared" si="25"/>
        <v>1.999999999998181E-2</v>
      </c>
      <c r="BT74" s="114">
        <f t="shared" si="4"/>
        <v>155.55604558506877</v>
      </c>
      <c r="BU74" s="115">
        <f t="shared" si="5"/>
        <v>1.208304587308642E-2</v>
      </c>
      <c r="BV74" s="116">
        <v>0.04</v>
      </c>
      <c r="BW74" s="99"/>
      <c r="BX74" s="124" t="s">
        <v>54</v>
      </c>
      <c r="BY74" s="96"/>
      <c r="BZ74" s="97"/>
      <c r="CA74" s="97"/>
      <c r="CB74" s="97"/>
      <c r="CC74" s="114"/>
      <c r="CD74" s="115"/>
      <c r="CE74" s="116"/>
      <c r="CF74" s="99"/>
      <c r="CG74" s="124"/>
      <c r="CH74" s="101"/>
      <c r="CI74" s="89"/>
      <c r="CJ74" s="2"/>
      <c r="CK74" s="1"/>
      <c r="CL74" s="3"/>
      <c r="CM74" s="107"/>
      <c r="CN74" s="107"/>
      <c r="CO74" s="107"/>
      <c r="CP74" s="126"/>
      <c r="CQ74" s="127"/>
      <c r="CR74" s="107"/>
      <c r="CS74" s="107"/>
      <c r="CT74" s="107"/>
      <c r="CU74" s="126"/>
      <c r="CV74" s="127"/>
      <c r="CW74" s="128"/>
      <c r="CX74" s="109"/>
      <c r="CY74" s="129"/>
      <c r="CZ74" s="101"/>
      <c r="DA74" s="112" t="s">
        <v>84</v>
      </c>
      <c r="DB74" s="1">
        <v>1727979.453</v>
      </c>
      <c r="DC74" s="1">
        <v>6452613.6449999996</v>
      </c>
      <c r="DD74" s="1">
        <v>289.12299999999999</v>
      </c>
      <c r="DE74" s="97">
        <f t="shared" si="32"/>
        <v>-21.046000000089407</v>
      </c>
      <c r="DF74" s="113">
        <f t="shared" si="33"/>
        <v>-8.5230000000447035</v>
      </c>
      <c r="DG74" s="113">
        <f t="shared" si="34"/>
        <v>-2.0500000000000114</v>
      </c>
      <c r="DH74" s="114">
        <f t="shared" si="339"/>
        <v>202.04647401212816</v>
      </c>
      <c r="DI74" s="113">
        <f t="shared" si="377"/>
        <v>22.706290868491166</v>
      </c>
      <c r="DJ74" s="97">
        <f t="shared" si="341"/>
        <v>-6.9999999832361937E-3</v>
      </c>
      <c r="DK74" s="113">
        <f t="shared" si="342"/>
        <v>-3.0000004917383194E-3</v>
      </c>
      <c r="DL74" s="113">
        <f t="shared" si="343"/>
        <v>-1.9000000000005457E-2</v>
      </c>
      <c r="DM74" s="114">
        <f t="shared" si="344"/>
        <v>203.19859396370325</v>
      </c>
      <c r="DN74" s="115">
        <f t="shared" si="345"/>
        <v>7.6157732841607663E-3</v>
      </c>
      <c r="DO74" s="116">
        <v>0.04</v>
      </c>
      <c r="DP74" s="99"/>
      <c r="DQ74" s="124" t="s">
        <v>54</v>
      </c>
      <c r="DR74" s="96"/>
      <c r="DS74" s="97"/>
      <c r="DT74" s="97"/>
      <c r="DU74" s="97"/>
      <c r="DV74" s="114"/>
      <c r="DW74" s="115"/>
      <c r="DX74" s="116"/>
      <c r="DY74" s="99"/>
      <c r="DZ74" s="124"/>
      <c r="EA74" s="101"/>
      <c r="EB74" s="112" t="s">
        <v>84</v>
      </c>
      <c r="EC74" s="1">
        <v>1727979.466</v>
      </c>
      <c r="ED74" s="1">
        <v>6452613.6639999999</v>
      </c>
      <c r="EE74" s="1">
        <v>289.12099999999998</v>
      </c>
      <c r="EF74" s="97">
        <f t="shared" si="47"/>
        <v>-21.033000000054017</v>
      </c>
      <c r="EG74" s="113">
        <f t="shared" si="48"/>
        <v>-8.5039999997243285</v>
      </c>
      <c r="EH74" s="113">
        <f t="shared" si="49"/>
        <v>-2.0520000000000209</v>
      </c>
      <c r="EI74" s="114">
        <f t="shared" si="112"/>
        <v>202.01432202906224</v>
      </c>
      <c r="EJ74" s="113">
        <f t="shared" si="383"/>
        <v>22.687113192241618</v>
      </c>
      <c r="EK74" s="97">
        <f t="shared" si="52"/>
        <v>1.3000000035390258E-2</v>
      </c>
      <c r="EL74" s="113">
        <f t="shared" si="53"/>
        <v>1.9000000320374966E-2</v>
      </c>
      <c r="EM74" s="113">
        <f t="shared" si="54"/>
        <v>-2.0000000000095497E-3</v>
      </c>
      <c r="EN74" s="114">
        <f t="shared" si="114"/>
        <v>55.619655653708342</v>
      </c>
      <c r="EO74" s="115">
        <f t="shared" si="115"/>
        <v>2.3021729150834769E-2</v>
      </c>
      <c r="EP74" s="116">
        <v>0.04</v>
      </c>
      <c r="EQ74" s="99"/>
      <c r="ER74" s="124" t="s">
        <v>54</v>
      </c>
      <c r="ES74" s="101"/>
      <c r="ET74" s="89"/>
      <c r="EU74" s="119"/>
      <c r="EV74" s="119"/>
      <c r="EW74" s="208"/>
      <c r="EX74" s="107"/>
      <c r="EY74" s="107"/>
      <c r="EZ74" s="107"/>
      <c r="FA74" s="126"/>
      <c r="FB74" s="127"/>
      <c r="FC74" s="107"/>
      <c r="FD74" s="107"/>
      <c r="FE74" s="107"/>
      <c r="FF74" s="126"/>
      <c r="FG74" s="127"/>
      <c r="FH74" s="128"/>
      <c r="FI74" s="109"/>
      <c r="FJ74" s="129"/>
      <c r="FK74" s="101"/>
      <c r="FL74" s="112" t="s">
        <v>84</v>
      </c>
      <c r="FM74" s="1">
        <v>1727979.496</v>
      </c>
      <c r="FN74" s="1">
        <v>6452613.6270000003</v>
      </c>
      <c r="FO74" s="1">
        <v>289.084</v>
      </c>
      <c r="FP74" s="97">
        <f t="shared" si="58"/>
        <v>-21.003000000026077</v>
      </c>
      <c r="FQ74" s="113">
        <f t="shared" si="59"/>
        <v>-8.5409999992698431</v>
      </c>
      <c r="FR74" s="113">
        <f t="shared" si="60"/>
        <v>-2.0889999999999986</v>
      </c>
      <c r="FS74" s="114">
        <f t="shared" si="295"/>
        <v>202.12942173998078</v>
      </c>
      <c r="FT74" s="113">
        <f t="shared" si="388"/>
        <v>22.673215254758706</v>
      </c>
      <c r="FU74" s="97">
        <f t="shared" si="63"/>
        <v>3.0000000027939677E-2</v>
      </c>
      <c r="FV74" s="113">
        <f t="shared" si="63"/>
        <v>-3.6999999545514584E-2</v>
      </c>
      <c r="FW74" s="113">
        <f t="shared" si="63"/>
        <v>-3.6999999999977717E-2</v>
      </c>
      <c r="FX74" s="114">
        <f t="shared" si="297"/>
        <v>309.03551326914504</v>
      </c>
      <c r="FY74" s="115">
        <f t="shared" si="298"/>
        <v>4.7634021119830519E-2</v>
      </c>
      <c r="FZ74" s="116">
        <v>0.04</v>
      </c>
      <c r="GA74" s="99"/>
      <c r="GB74" s="124" t="s">
        <v>54</v>
      </c>
      <c r="GC74" s="101"/>
      <c r="GD74" s="107"/>
      <c r="GE74" s="107"/>
      <c r="GF74" s="107"/>
      <c r="GG74" s="126"/>
      <c r="GH74" s="127"/>
      <c r="GI74" s="128"/>
      <c r="GJ74" s="109"/>
      <c r="GK74" s="129"/>
      <c r="GL74" s="101"/>
      <c r="GM74" s="119"/>
    </row>
    <row r="75" spans="1:195" x14ac:dyDescent="0.35">
      <c r="A75" s="18" t="s">
        <v>91</v>
      </c>
      <c r="B75" s="44">
        <v>45126</v>
      </c>
      <c r="C75" s="137">
        <v>1727780.4069999999</v>
      </c>
      <c r="D75" s="113">
        <v>6453497.2199999997</v>
      </c>
      <c r="E75" s="113">
        <v>306.334</v>
      </c>
      <c r="F75" s="20" t="s">
        <v>119</v>
      </c>
      <c r="G75" s="113"/>
      <c r="H75" s="115"/>
      <c r="I75" s="119"/>
      <c r="J75" s="119"/>
      <c r="K75" s="119"/>
      <c r="L75" s="120"/>
      <c r="M75" s="119"/>
      <c r="N75" s="19"/>
      <c r="O75" s="89" t="s">
        <v>91</v>
      </c>
      <c r="P75" s="90">
        <v>1727780.0249999999</v>
      </c>
      <c r="Q75" s="90">
        <v>6453488.5640000002</v>
      </c>
      <c r="R75" s="90">
        <v>302.84699999999998</v>
      </c>
      <c r="S75" s="97">
        <f t="shared" si="346"/>
        <v>-0.38199999998323619</v>
      </c>
      <c r="T75" s="113">
        <f t="shared" si="347"/>
        <v>-8.6559999994933605</v>
      </c>
      <c r="U75" s="113">
        <f t="shared" si="348"/>
        <v>-3.4870000000000232</v>
      </c>
      <c r="V75" s="114">
        <f t="shared" si="359"/>
        <v>267.47310587235836</v>
      </c>
      <c r="W75" s="115">
        <f t="shared" si="360"/>
        <v>8.6644249659868517</v>
      </c>
      <c r="X75" s="113"/>
      <c r="Y75" s="113"/>
      <c r="Z75" s="113"/>
      <c r="AA75" s="114"/>
      <c r="AB75" s="115"/>
      <c r="AC75" s="93"/>
      <c r="AD75" s="122"/>
      <c r="AE75" s="123"/>
      <c r="AF75" s="96"/>
      <c r="AG75" s="97"/>
      <c r="AH75" s="113"/>
      <c r="AI75" s="113"/>
      <c r="AJ75" s="114"/>
      <c r="AK75" s="115"/>
      <c r="AL75" s="116"/>
      <c r="AM75" s="99"/>
      <c r="AN75" s="124"/>
      <c r="AO75" s="101"/>
      <c r="AP75" s="89"/>
      <c r="AQ75" s="2"/>
      <c r="AR75" s="2"/>
      <c r="AS75" s="4"/>
      <c r="AT75" s="107"/>
      <c r="AU75" s="107"/>
      <c r="AV75" s="107"/>
      <c r="AW75" s="126"/>
      <c r="AX75" s="127"/>
      <c r="AY75" s="107"/>
      <c r="AZ75" s="107"/>
      <c r="BA75" s="107"/>
      <c r="BB75" s="126"/>
      <c r="BC75" s="127"/>
      <c r="BD75" s="128"/>
      <c r="BE75" s="109"/>
      <c r="BF75" s="129"/>
      <c r="BG75" s="101"/>
      <c r="BH75" s="112" t="s">
        <v>91</v>
      </c>
      <c r="BI75" s="90">
        <v>1727780.031</v>
      </c>
      <c r="BJ75" s="90">
        <v>6453488.5630000001</v>
      </c>
      <c r="BK75" s="90">
        <v>302.81799999999998</v>
      </c>
      <c r="BL75" s="97">
        <f t="shared" si="18"/>
        <v>-0.37599999993108213</v>
      </c>
      <c r="BM75" s="113">
        <f t="shared" si="19"/>
        <v>-8.6569999996572733</v>
      </c>
      <c r="BN75" s="113">
        <f t="shared" si="20"/>
        <v>-3.5160000000000196</v>
      </c>
      <c r="BO75" s="114">
        <f t="shared" si="21"/>
        <v>267.51303201880637</v>
      </c>
      <c r="BP75" s="113">
        <f t="shared" si="22"/>
        <v>8.6651615676809044</v>
      </c>
      <c r="BQ75" s="97">
        <f t="shared" si="23"/>
        <v>6.0000000521540642E-3</v>
      </c>
      <c r="BR75" s="113">
        <f t="shared" si="24"/>
        <v>-1.0000001639127731E-3</v>
      </c>
      <c r="BS75" s="113">
        <f t="shared" si="25"/>
        <v>-2.8999999999996362E-2</v>
      </c>
      <c r="BT75" s="114">
        <f t="shared" si="4"/>
        <v>350.53767634978919</v>
      </c>
      <c r="BU75" s="115">
        <f t="shared" si="5"/>
        <v>6.0827626086897672E-3</v>
      </c>
      <c r="BV75" s="116">
        <v>0.04</v>
      </c>
      <c r="BW75" s="99"/>
      <c r="BX75" s="124" t="s">
        <v>54</v>
      </c>
      <c r="BY75" s="96"/>
      <c r="BZ75" s="97"/>
      <c r="CA75" s="97"/>
      <c r="CB75" s="97"/>
      <c r="CC75" s="114"/>
      <c r="CD75" s="115"/>
      <c r="CE75" s="116"/>
      <c r="CF75" s="99"/>
      <c r="CG75" s="124"/>
      <c r="CH75" s="101"/>
      <c r="CI75" s="89"/>
      <c r="CJ75" s="2"/>
      <c r="CK75" s="1"/>
      <c r="CL75" s="3"/>
      <c r="CM75" s="107"/>
      <c r="CN75" s="107"/>
      <c r="CO75" s="107"/>
      <c r="CP75" s="126"/>
      <c r="CQ75" s="127"/>
      <c r="CR75" s="107"/>
      <c r="CS75" s="107"/>
      <c r="CT75" s="107"/>
      <c r="CU75" s="126"/>
      <c r="CV75" s="127"/>
      <c r="CW75" s="128"/>
      <c r="CX75" s="109"/>
      <c r="CY75" s="129"/>
      <c r="CZ75" s="101"/>
      <c r="DA75" s="112" t="s">
        <v>91</v>
      </c>
      <c r="DB75" s="1">
        <v>1727779.9879999999</v>
      </c>
      <c r="DC75" s="1">
        <v>6453488.5599999996</v>
      </c>
      <c r="DD75" s="1">
        <v>302.83100000000002</v>
      </c>
      <c r="DE75" s="97">
        <f t="shared" si="32"/>
        <v>-0.41899999999441206</v>
      </c>
      <c r="DF75" s="113">
        <f t="shared" si="33"/>
        <v>-8.6600000001490116</v>
      </c>
      <c r="DG75" s="113">
        <f t="shared" si="34"/>
        <v>-3.5029999999999859</v>
      </c>
      <c r="DH75" s="114">
        <f t="shared" si="339"/>
        <v>267.22999712829551</v>
      </c>
      <c r="DI75" s="113">
        <f t="shared" si="377"/>
        <v>8.6701303913249301</v>
      </c>
      <c r="DJ75" s="97">
        <f t="shared" si="341"/>
        <v>-4.3000000063329935E-2</v>
      </c>
      <c r="DK75" s="113">
        <f t="shared" si="342"/>
        <v>-3.0000004917383194E-3</v>
      </c>
      <c r="DL75" s="113">
        <f t="shared" si="343"/>
        <v>1.3000000000033651E-2</v>
      </c>
      <c r="DM75" s="114">
        <f t="shared" si="344"/>
        <v>183.99091374461881</v>
      </c>
      <c r="DN75" s="115">
        <f t="shared" si="345"/>
        <v>4.3104524221905111E-2</v>
      </c>
      <c r="DO75" s="116">
        <v>0.04</v>
      </c>
      <c r="DP75" s="99"/>
      <c r="DQ75" s="124" t="s">
        <v>54</v>
      </c>
      <c r="DR75" s="96"/>
      <c r="DS75" s="97"/>
      <c r="DT75" s="97"/>
      <c r="DU75" s="97"/>
      <c r="DV75" s="114"/>
      <c r="DW75" s="115"/>
      <c r="DX75" s="116"/>
      <c r="DY75" s="99"/>
      <c r="DZ75" s="124"/>
      <c r="EA75" s="101"/>
      <c r="EB75" s="112" t="s">
        <v>91</v>
      </c>
      <c r="EC75" s="1">
        <v>1727780.0360000001</v>
      </c>
      <c r="ED75" s="1">
        <v>6453488.5839999998</v>
      </c>
      <c r="EE75" s="1">
        <v>302.79599999999999</v>
      </c>
      <c r="EF75" s="97">
        <f t="shared" si="47"/>
        <v>-0.37099999981001019</v>
      </c>
      <c r="EG75" s="113">
        <f t="shared" si="48"/>
        <v>-8.6359999999403954</v>
      </c>
      <c r="EH75" s="113">
        <f t="shared" si="49"/>
        <v>-3.5380000000000109</v>
      </c>
      <c r="EI75" s="114">
        <f t="shared" si="112"/>
        <v>267.54010283008927</v>
      </c>
      <c r="EJ75" s="113">
        <f t="shared" si="383"/>
        <v>8.6439653515518877</v>
      </c>
      <c r="EK75" s="97">
        <f t="shared" si="52"/>
        <v>4.800000018440187E-2</v>
      </c>
      <c r="EL75" s="113">
        <f t="shared" si="53"/>
        <v>2.4000000208616257E-2</v>
      </c>
      <c r="EM75" s="113">
        <f t="shared" si="54"/>
        <v>-3.5000000000025011E-2</v>
      </c>
      <c r="EN75" s="114">
        <f t="shared" si="114"/>
        <v>26.56505128824643</v>
      </c>
      <c r="EO75" s="115">
        <f t="shared" si="115"/>
        <v>5.3665631718225026E-2</v>
      </c>
      <c r="EP75" s="116">
        <v>0.04</v>
      </c>
      <c r="EQ75" s="99"/>
      <c r="ER75" s="124" t="s">
        <v>54</v>
      </c>
      <c r="ES75" s="101"/>
      <c r="ET75" s="89"/>
      <c r="EU75" s="119"/>
      <c r="EV75" s="119"/>
      <c r="EW75" s="208"/>
      <c r="EX75" s="107"/>
      <c r="EY75" s="107"/>
      <c r="EZ75" s="107"/>
      <c r="FA75" s="126"/>
      <c r="FB75" s="127"/>
      <c r="FC75" s="107"/>
      <c r="FD75" s="107"/>
      <c r="FE75" s="107"/>
      <c r="FF75" s="126"/>
      <c r="FG75" s="127"/>
      <c r="FH75" s="128"/>
      <c r="FI75" s="109"/>
      <c r="FJ75" s="129"/>
      <c r="FK75" s="101"/>
      <c r="FL75" s="112" t="s">
        <v>91</v>
      </c>
      <c r="FM75" s="1">
        <v>1727780.0460000001</v>
      </c>
      <c r="FN75" s="1">
        <v>6453488.5379999997</v>
      </c>
      <c r="FO75" s="1">
        <v>302.79599999999999</v>
      </c>
      <c r="FP75" s="97">
        <f t="shared" si="58"/>
        <v>-0.36099999980069697</v>
      </c>
      <c r="FQ75" s="113">
        <f t="shared" si="59"/>
        <v>-8.6820000000298023</v>
      </c>
      <c r="FR75" s="113">
        <f t="shared" si="60"/>
        <v>-3.5380000000000109</v>
      </c>
      <c r="FS75" s="114">
        <f t="shared" si="295"/>
        <v>267.61899694237707</v>
      </c>
      <c r="FT75" s="113">
        <f t="shared" si="388"/>
        <v>8.6895019995609406</v>
      </c>
      <c r="FU75" s="97">
        <f t="shared" si="63"/>
        <v>1.0000000009313226E-2</v>
      </c>
      <c r="FV75" s="113">
        <f t="shared" si="63"/>
        <v>-4.6000000089406967E-2</v>
      </c>
      <c r="FW75" s="113">
        <f t="shared" si="63"/>
        <v>0</v>
      </c>
      <c r="FX75" s="114">
        <f t="shared" si="297"/>
        <v>282.26477371585247</v>
      </c>
      <c r="FY75" s="115">
        <f t="shared" si="298"/>
        <v>4.7074409273104058E-2</v>
      </c>
      <c r="FZ75" s="116">
        <v>0.04</v>
      </c>
      <c r="GA75" s="99"/>
      <c r="GB75" s="124" t="s">
        <v>54</v>
      </c>
      <c r="GC75" s="101"/>
      <c r="GD75" s="107"/>
      <c r="GE75" s="107"/>
      <c r="GF75" s="107"/>
      <c r="GG75" s="126"/>
      <c r="GH75" s="127"/>
      <c r="GI75" s="128"/>
      <c r="GJ75" s="109"/>
      <c r="GK75" s="129"/>
      <c r="GL75" s="101"/>
      <c r="GM75" s="119"/>
    </row>
    <row r="76" spans="1:195" x14ac:dyDescent="0.35">
      <c r="A76" s="18" t="s">
        <v>92</v>
      </c>
      <c r="B76" s="44">
        <v>45126</v>
      </c>
      <c r="C76" s="137">
        <v>1727695.166</v>
      </c>
      <c r="D76" s="113">
        <v>6453569.5449999999</v>
      </c>
      <c r="E76" s="113">
        <v>307.298</v>
      </c>
      <c r="F76" s="20" t="s">
        <v>119</v>
      </c>
      <c r="G76" s="113"/>
      <c r="H76" s="115"/>
      <c r="I76" s="119"/>
      <c r="J76" s="119"/>
      <c r="K76" s="119"/>
      <c r="L76" s="120"/>
      <c r="M76" s="119"/>
      <c r="N76" s="19"/>
      <c r="O76" s="89" t="s">
        <v>92</v>
      </c>
      <c r="P76" s="90">
        <v>1727695.331</v>
      </c>
      <c r="Q76" s="90">
        <v>6453561.6270000003</v>
      </c>
      <c r="R76" s="90">
        <v>303.82100000000003</v>
      </c>
      <c r="S76" s="97">
        <f t="shared" si="346"/>
        <v>0.1650000000372529</v>
      </c>
      <c r="T76" s="113">
        <f t="shared" si="347"/>
        <v>-7.9179999995976686</v>
      </c>
      <c r="U76" s="113">
        <f t="shared" si="348"/>
        <v>-3.4769999999999754</v>
      </c>
      <c r="V76" s="114">
        <f t="shared" si="359"/>
        <v>271.19379079942826</v>
      </c>
      <c r="W76" s="115">
        <f t="shared" si="360"/>
        <v>7.9197189971387854</v>
      </c>
      <c r="X76" s="113"/>
      <c r="Y76" s="113"/>
      <c r="Z76" s="113"/>
      <c r="AA76" s="114"/>
      <c r="AB76" s="115"/>
      <c r="AC76" s="93"/>
      <c r="AD76" s="122"/>
      <c r="AE76" s="123"/>
      <c r="AF76" s="96"/>
      <c r="AG76" s="97"/>
      <c r="AH76" s="113"/>
      <c r="AI76" s="113"/>
      <c r="AJ76" s="114"/>
      <c r="AK76" s="115"/>
      <c r="AL76" s="116"/>
      <c r="AM76" s="99"/>
      <c r="AN76" s="124"/>
      <c r="AO76" s="101"/>
      <c r="AP76" s="89"/>
      <c r="AQ76" s="2"/>
      <c r="AR76" s="2"/>
      <c r="AS76" s="4"/>
      <c r="AT76" s="107"/>
      <c r="AU76" s="107"/>
      <c r="AV76" s="107"/>
      <c r="AW76" s="126"/>
      <c r="AX76" s="127"/>
      <c r="AY76" s="107"/>
      <c r="AZ76" s="107"/>
      <c r="BA76" s="107"/>
      <c r="BB76" s="126"/>
      <c r="BC76" s="127"/>
      <c r="BD76" s="128"/>
      <c r="BE76" s="109"/>
      <c r="BF76" s="129"/>
      <c r="BG76" s="101"/>
      <c r="BH76" s="112" t="s">
        <v>92</v>
      </c>
      <c r="BI76" s="90">
        <v>1727695.361</v>
      </c>
      <c r="BJ76" s="90">
        <v>6453561.608</v>
      </c>
      <c r="BK76" s="90">
        <v>303.78699999999998</v>
      </c>
      <c r="BL76" s="97">
        <f t="shared" si="18"/>
        <v>0.19500000006519258</v>
      </c>
      <c r="BM76" s="113">
        <f t="shared" si="19"/>
        <v>-7.9369999999180436</v>
      </c>
      <c r="BN76" s="113">
        <f t="shared" si="20"/>
        <v>-3.5110000000000241</v>
      </c>
      <c r="BO76" s="114">
        <f t="shared" si="21"/>
        <v>271.40738690218575</v>
      </c>
      <c r="BP76" s="113">
        <f t="shared" si="22"/>
        <v>7.9393950650364067</v>
      </c>
      <c r="BQ76" s="97">
        <f t="shared" si="23"/>
        <v>3.0000000027939677E-2</v>
      </c>
      <c r="BR76" s="113">
        <f t="shared" si="24"/>
        <v>-1.9000000320374966E-2</v>
      </c>
      <c r="BS76" s="113">
        <f t="shared" si="25"/>
        <v>-3.4000000000048658E-2</v>
      </c>
      <c r="BT76" s="114">
        <f t="shared" si="4"/>
        <v>327.65255608797406</v>
      </c>
      <c r="BU76" s="115">
        <f t="shared" si="5"/>
        <v>3.5510562004150668E-2</v>
      </c>
      <c r="BV76" s="116">
        <v>0.04</v>
      </c>
      <c r="BW76" s="99"/>
      <c r="BX76" s="124" t="s">
        <v>54</v>
      </c>
      <c r="BY76" s="96"/>
      <c r="BZ76" s="97"/>
      <c r="CA76" s="97"/>
      <c r="CB76" s="97"/>
      <c r="CC76" s="114"/>
      <c r="CD76" s="115"/>
      <c r="CE76" s="116"/>
      <c r="CF76" s="99"/>
      <c r="CG76" s="124"/>
      <c r="CH76" s="101"/>
      <c r="CI76" s="89"/>
      <c r="CJ76" s="2"/>
      <c r="CK76" s="1"/>
      <c r="CL76" s="3"/>
      <c r="CM76" s="107"/>
      <c r="CN76" s="107"/>
      <c r="CO76" s="107"/>
      <c r="CP76" s="126"/>
      <c r="CQ76" s="127"/>
      <c r="CR76" s="107"/>
      <c r="CS76" s="107"/>
      <c r="CT76" s="107"/>
      <c r="CU76" s="126"/>
      <c r="CV76" s="127"/>
      <c r="CW76" s="128"/>
      <c r="CX76" s="109"/>
      <c r="CY76" s="129"/>
      <c r="CZ76" s="101"/>
      <c r="DA76" s="112" t="s">
        <v>92</v>
      </c>
      <c r="DB76" s="1">
        <v>1727695.3389999999</v>
      </c>
      <c r="DC76" s="1">
        <v>6453561.6150000002</v>
      </c>
      <c r="DD76" s="1">
        <v>303.80799999999999</v>
      </c>
      <c r="DE76" s="97">
        <f t="shared" si="32"/>
        <v>0.17299999995157123</v>
      </c>
      <c r="DF76" s="113">
        <f t="shared" si="33"/>
        <v>-7.9299999997019768</v>
      </c>
      <c r="DG76" s="113">
        <f t="shared" si="34"/>
        <v>-3.4900000000000091</v>
      </c>
      <c r="DH76" s="114">
        <f t="shared" si="339"/>
        <v>271.24976012517402</v>
      </c>
      <c r="DI76" s="113">
        <f t="shared" si="377"/>
        <v>7.9318868496251627</v>
      </c>
      <c r="DJ76" s="97">
        <f t="shared" si="341"/>
        <v>-2.2000000113621354E-2</v>
      </c>
      <c r="DK76" s="113">
        <f t="shared" si="342"/>
        <v>7.0000002160668373E-3</v>
      </c>
      <c r="DL76" s="113">
        <f t="shared" si="343"/>
        <v>2.1000000000015007E-2</v>
      </c>
      <c r="DM76" s="114">
        <f t="shared" si="344"/>
        <v>162.34987535458467</v>
      </c>
      <c r="DN76" s="115">
        <f t="shared" si="345"/>
        <v>2.3086792935015362E-2</v>
      </c>
      <c r="DO76" s="116">
        <v>0.04</v>
      </c>
      <c r="DP76" s="99"/>
      <c r="DQ76" s="124" t="s">
        <v>54</v>
      </c>
      <c r="DR76" s="96"/>
      <c r="DS76" s="97"/>
      <c r="DT76" s="97"/>
      <c r="DU76" s="97"/>
      <c r="DV76" s="114"/>
      <c r="DW76" s="115"/>
      <c r="DX76" s="116"/>
      <c r="DY76" s="99"/>
      <c r="DZ76" s="124"/>
      <c r="EA76" s="101"/>
      <c r="EB76" s="112" t="s">
        <v>92</v>
      </c>
      <c r="EC76" s="1">
        <v>1727695.344</v>
      </c>
      <c r="ED76" s="1">
        <v>6453561.6239999998</v>
      </c>
      <c r="EE76" s="1">
        <v>303.774</v>
      </c>
      <c r="EF76" s="97">
        <f t="shared" si="47"/>
        <v>0.17800000007264316</v>
      </c>
      <c r="EG76" s="113">
        <f t="shared" si="48"/>
        <v>-7.921000000089407</v>
      </c>
      <c r="EH76" s="113">
        <f t="shared" si="49"/>
        <v>-3.5240000000000009</v>
      </c>
      <c r="EI76" s="114">
        <f t="shared" si="112"/>
        <v>271.28732894203569</v>
      </c>
      <c r="EJ76" s="113">
        <f t="shared" si="383"/>
        <v>7.9229997476613772</v>
      </c>
      <c r="EK76" s="97">
        <f t="shared" si="52"/>
        <v>5.0000001210719347E-3</v>
      </c>
      <c r="EL76" s="113">
        <f t="shared" si="53"/>
        <v>8.999999612569809E-3</v>
      </c>
      <c r="EM76" s="113">
        <f t="shared" si="54"/>
        <v>-3.3999999999991815E-2</v>
      </c>
      <c r="EN76" s="114">
        <f t="shared" si="114"/>
        <v>60.945394264858926</v>
      </c>
      <c r="EO76" s="115">
        <f t="shared" si="115"/>
        <v>1.0295629861109813E-2</v>
      </c>
      <c r="EP76" s="116">
        <v>0.04</v>
      </c>
      <c r="EQ76" s="99"/>
      <c r="ER76" s="124" t="s">
        <v>54</v>
      </c>
      <c r="ES76" s="101"/>
      <c r="ET76" s="89"/>
      <c r="EU76" s="119"/>
      <c r="EV76" s="119"/>
      <c r="EW76" s="208"/>
      <c r="EX76" s="107"/>
      <c r="EY76" s="107"/>
      <c r="EZ76" s="107"/>
      <c r="FA76" s="126"/>
      <c r="FB76" s="127"/>
      <c r="FC76" s="107"/>
      <c r="FD76" s="107"/>
      <c r="FE76" s="107"/>
      <c r="FF76" s="126"/>
      <c r="FG76" s="127"/>
      <c r="FH76" s="128"/>
      <c r="FI76" s="109"/>
      <c r="FJ76" s="129"/>
      <c r="FK76" s="101"/>
      <c r="FL76" s="112" t="s">
        <v>92</v>
      </c>
      <c r="FM76" s="1">
        <v>1727695.362</v>
      </c>
      <c r="FN76" s="1">
        <v>6453561.5899999999</v>
      </c>
      <c r="FO76" s="1">
        <v>303.78800000000001</v>
      </c>
      <c r="FP76" s="97">
        <f t="shared" si="58"/>
        <v>0.19599999999627471</v>
      </c>
      <c r="FQ76" s="113">
        <f t="shared" si="59"/>
        <v>-7.9550000000745058</v>
      </c>
      <c r="FR76" s="113">
        <f t="shared" si="60"/>
        <v>-3.5099999999999909</v>
      </c>
      <c r="FS76" s="114">
        <f t="shared" si="295"/>
        <v>271.41140178357472</v>
      </c>
      <c r="FT76" s="113">
        <f t="shared" si="388"/>
        <v>7.9574142157602887</v>
      </c>
      <c r="FU76" s="97">
        <f t="shared" si="63"/>
        <v>1.7999999923631549E-2</v>
      </c>
      <c r="FV76" s="113">
        <f t="shared" si="63"/>
        <v>-3.3999999985098839E-2</v>
      </c>
      <c r="FW76" s="113">
        <f t="shared" si="63"/>
        <v>1.4000000000010004E-2</v>
      </c>
      <c r="FX76" s="114">
        <f t="shared" si="297"/>
        <v>297.89727094081104</v>
      </c>
      <c r="FY76" s="115">
        <f t="shared" si="298"/>
        <v>3.8470768074441365E-2</v>
      </c>
      <c r="FZ76" s="116">
        <v>0.04</v>
      </c>
      <c r="GA76" s="99"/>
      <c r="GB76" s="124" t="s">
        <v>54</v>
      </c>
      <c r="GC76" s="101"/>
      <c r="GD76" s="107"/>
      <c r="GE76" s="107"/>
      <c r="GF76" s="107"/>
      <c r="GG76" s="126"/>
      <c r="GH76" s="127"/>
      <c r="GI76" s="128"/>
      <c r="GJ76" s="109"/>
      <c r="GK76" s="129"/>
      <c r="GL76" s="101"/>
      <c r="GM76" s="119"/>
    </row>
    <row r="77" spans="1:195" x14ac:dyDescent="0.35">
      <c r="A77" s="18" t="s">
        <v>93</v>
      </c>
      <c r="B77" s="44">
        <v>45209</v>
      </c>
      <c r="C77" s="137">
        <v>1728095.82</v>
      </c>
      <c r="D77" s="113">
        <v>6453495.085</v>
      </c>
      <c r="E77" s="113">
        <v>383.60500000000002</v>
      </c>
      <c r="F77" s="20" t="s">
        <v>119</v>
      </c>
      <c r="G77" s="113"/>
      <c r="H77" s="115"/>
      <c r="I77" s="119"/>
      <c r="J77" s="119"/>
      <c r="K77" s="119"/>
      <c r="L77" s="120"/>
      <c r="M77" s="119"/>
      <c r="N77" s="19"/>
      <c r="O77" s="89" t="s">
        <v>93</v>
      </c>
      <c r="P77" s="90">
        <v>1728095.8419999999</v>
      </c>
      <c r="Q77" s="90">
        <v>6453495.0860000001</v>
      </c>
      <c r="R77" s="90">
        <v>383.65699999999998</v>
      </c>
      <c r="S77" s="97">
        <f t="shared" si="346"/>
        <v>2.199999988079071E-2</v>
      </c>
      <c r="T77" s="113">
        <f t="shared" si="347"/>
        <v>1.0000001639127731E-3</v>
      </c>
      <c r="U77" s="113">
        <f t="shared" si="348"/>
        <v>5.1999999999964075E-2</v>
      </c>
      <c r="V77" s="114">
        <f t="shared" si="359"/>
        <v>2.6025626425893167</v>
      </c>
      <c r="W77" s="115">
        <f t="shared" si="360"/>
        <v>2.2022715433901805E-2</v>
      </c>
      <c r="X77" s="113"/>
      <c r="Y77" s="113"/>
      <c r="Z77" s="113"/>
      <c r="AA77" s="114"/>
      <c r="AB77" s="115"/>
      <c r="AC77" s="93"/>
      <c r="AD77" s="122"/>
      <c r="AE77" s="123"/>
      <c r="AF77" s="96"/>
      <c r="AG77" s="97"/>
      <c r="AH77" s="113"/>
      <c r="AI77" s="113"/>
      <c r="AJ77" s="114"/>
      <c r="AK77" s="115"/>
      <c r="AL77" s="116"/>
      <c r="AM77" s="99"/>
      <c r="AN77" s="124"/>
      <c r="AO77" s="101"/>
      <c r="AP77" s="89"/>
      <c r="AQ77" s="2"/>
      <c r="AR77" s="2"/>
      <c r="AS77" s="4"/>
      <c r="AT77" s="107"/>
      <c r="AU77" s="107"/>
      <c r="AV77" s="107"/>
      <c r="AW77" s="126"/>
      <c r="AX77" s="127"/>
      <c r="AY77" s="107"/>
      <c r="AZ77" s="107"/>
      <c r="BA77" s="107"/>
      <c r="BB77" s="126"/>
      <c r="BC77" s="127"/>
      <c r="BD77" s="128"/>
      <c r="BE77" s="109"/>
      <c r="BF77" s="129"/>
      <c r="BG77" s="101"/>
      <c r="BH77" s="112" t="s">
        <v>93</v>
      </c>
      <c r="BI77" s="90">
        <v>1728095.8219999999</v>
      </c>
      <c r="BJ77" s="90">
        <v>6453495.1030000001</v>
      </c>
      <c r="BK77" s="90">
        <v>383.67500000000001</v>
      </c>
      <c r="BL77" s="97">
        <f t="shared" si="18"/>
        <v>1.999999862164259E-3</v>
      </c>
      <c r="BM77" s="113">
        <f t="shared" si="19"/>
        <v>1.8000000156462193E-2</v>
      </c>
      <c r="BN77" s="113">
        <f t="shared" si="20"/>
        <v>6.9999999999993179E-2</v>
      </c>
      <c r="BO77" s="114">
        <f t="shared" si="21"/>
        <v>83.65980874214668</v>
      </c>
      <c r="BP77" s="113">
        <f t="shared" si="22"/>
        <v>1.811077041655865E-2</v>
      </c>
      <c r="BQ77" s="97">
        <f t="shared" si="23"/>
        <v>-2.0000000018626451E-2</v>
      </c>
      <c r="BR77" s="113">
        <f t="shared" si="24"/>
        <v>1.6999999992549419E-2</v>
      </c>
      <c r="BS77" s="113">
        <f t="shared" si="25"/>
        <v>1.8000000000029104E-2</v>
      </c>
      <c r="BT77" s="114">
        <f t="shared" ref="BT77:BT121" si="391">IF(DEGREES(ATAN2(BQ77,BR77))&lt;0,(DEGREES(ATAN2(BQ77,BR77)))+360,DEGREES(ATAN2(BQ77,BR77)))</f>
        <v>139.63546346562603</v>
      </c>
      <c r="BU77" s="115">
        <f t="shared" ref="BU77:BU122" si="392">SQRT(POWER(BQ77,2)+POWER(BR77,2))</f>
        <v>2.6248809506180245E-2</v>
      </c>
      <c r="BV77" s="116">
        <v>0.04</v>
      </c>
      <c r="BW77" s="99"/>
      <c r="BX77" s="124" t="s">
        <v>54</v>
      </c>
      <c r="BY77" s="96"/>
      <c r="BZ77" s="97"/>
      <c r="CA77" s="97"/>
      <c r="CB77" s="97"/>
      <c r="CC77" s="114"/>
      <c r="CD77" s="115"/>
      <c r="CE77" s="116"/>
      <c r="CF77" s="99"/>
      <c r="CG77" s="124"/>
      <c r="CH77" s="101"/>
      <c r="CI77" s="89"/>
      <c r="CJ77" s="2"/>
      <c r="CK77" s="1"/>
      <c r="CL77" s="3"/>
      <c r="CM77" s="107"/>
      <c r="CN77" s="107"/>
      <c r="CO77" s="107"/>
      <c r="CP77" s="126"/>
      <c r="CQ77" s="127"/>
      <c r="CR77" s="107"/>
      <c r="CS77" s="107"/>
      <c r="CT77" s="107"/>
      <c r="CU77" s="126"/>
      <c r="CV77" s="127"/>
      <c r="CW77" s="128"/>
      <c r="CX77" s="109"/>
      <c r="CY77" s="129"/>
      <c r="CZ77" s="101"/>
      <c r="DA77" s="112" t="s">
        <v>93</v>
      </c>
      <c r="DB77" s="1">
        <v>1728095.8160000001</v>
      </c>
      <c r="DC77" s="1">
        <v>6453495.102</v>
      </c>
      <c r="DD77" s="1">
        <v>383.666</v>
      </c>
      <c r="DE77" s="97">
        <f t="shared" si="32"/>
        <v>-3.9999999571591616E-3</v>
      </c>
      <c r="DF77" s="113">
        <f t="shared" si="33"/>
        <v>1.6999999992549419E-2</v>
      </c>
      <c r="DG77" s="113">
        <f t="shared" si="34"/>
        <v>6.0999999999978627E-2</v>
      </c>
      <c r="DH77" s="114">
        <f t="shared" si="339"/>
        <v>103.24051978397199</v>
      </c>
      <c r="DI77" s="113">
        <f t="shared" si="377"/>
        <v>1.7464249179508222E-2</v>
      </c>
      <c r="DJ77" s="97">
        <f t="shared" si="341"/>
        <v>-5.9999998193234205E-3</v>
      </c>
      <c r="DK77" s="113">
        <f t="shared" si="342"/>
        <v>-1.0000001639127731E-3</v>
      </c>
      <c r="DL77" s="113">
        <f t="shared" si="343"/>
        <v>-9.0000000000145519E-3</v>
      </c>
      <c r="DM77" s="114">
        <f t="shared" si="344"/>
        <v>189.46232401075716</v>
      </c>
      <c r="DN77" s="115">
        <f t="shared" si="345"/>
        <v>6.0827623790270366E-3</v>
      </c>
      <c r="DO77" s="116">
        <v>0.04</v>
      </c>
      <c r="DP77" s="99"/>
      <c r="DQ77" s="124" t="s">
        <v>54</v>
      </c>
      <c r="DR77" s="96"/>
      <c r="DS77" s="97"/>
      <c r="DT77" s="97"/>
      <c r="DU77" s="97"/>
      <c r="DV77" s="114"/>
      <c r="DW77" s="115"/>
      <c r="DX77" s="116"/>
      <c r="DY77" s="99"/>
      <c r="DZ77" s="124"/>
      <c r="EA77" s="101"/>
      <c r="EB77" s="112" t="s">
        <v>93</v>
      </c>
      <c r="EC77" s="1">
        <v>1728095.848</v>
      </c>
      <c r="ED77" s="1">
        <v>6453495.1040000003</v>
      </c>
      <c r="EE77" s="1">
        <v>383.63499999999999</v>
      </c>
      <c r="EF77" s="97">
        <f t="shared" si="47"/>
        <v>2.7999999932944775E-2</v>
      </c>
      <c r="EG77" s="113">
        <f t="shared" si="48"/>
        <v>1.9000000320374966E-2</v>
      </c>
      <c r="EH77" s="113">
        <f t="shared" si="49"/>
        <v>2.9999999999972715E-2</v>
      </c>
      <c r="EI77" s="114">
        <f t="shared" si="112"/>
        <v>34.159695058306447</v>
      </c>
      <c r="EJ77" s="113">
        <f t="shared" si="383"/>
        <v>3.3837848755781684E-2</v>
      </c>
      <c r="EK77" s="97">
        <f t="shared" si="52"/>
        <v>3.1999999890103936E-2</v>
      </c>
      <c r="EL77" s="113">
        <f t="shared" si="53"/>
        <v>2.0000003278255463E-3</v>
      </c>
      <c r="EM77" s="113">
        <f t="shared" si="54"/>
        <v>-3.1000000000005912E-2</v>
      </c>
      <c r="EN77" s="114">
        <f t="shared" si="114"/>
        <v>3.576334971932964</v>
      </c>
      <c r="EO77" s="115">
        <f t="shared" si="115"/>
        <v>3.2062438994529943E-2</v>
      </c>
      <c r="EP77" s="116">
        <v>0.04</v>
      </c>
      <c r="EQ77" s="99"/>
      <c r="ER77" s="124" t="s">
        <v>54</v>
      </c>
      <c r="ES77" s="101"/>
      <c r="ET77" s="89"/>
      <c r="EU77" s="119"/>
      <c r="EV77" s="119"/>
      <c r="EW77" s="208"/>
      <c r="EX77" s="107"/>
      <c r="EY77" s="107"/>
      <c r="EZ77" s="107"/>
      <c r="FA77" s="126"/>
      <c r="FB77" s="127"/>
      <c r="FC77" s="107"/>
      <c r="FD77" s="107"/>
      <c r="FE77" s="107"/>
      <c r="FF77" s="126"/>
      <c r="FG77" s="127"/>
      <c r="FH77" s="128"/>
      <c r="FI77" s="109"/>
      <c r="FJ77" s="129"/>
      <c r="FK77" s="101"/>
      <c r="FL77" s="112" t="s">
        <v>93</v>
      </c>
      <c r="FM77" s="1">
        <v>1728095.83</v>
      </c>
      <c r="FN77" s="1">
        <v>6453495.1009999998</v>
      </c>
      <c r="FO77" s="1">
        <v>383.59199999999998</v>
      </c>
      <c r="FP77" s="97">
        <f t="shared" si="58"/>
        <v>1.0000000009313226E-2</v>
      </c>
      <c r="FQ77" s="113">
        <f t="shared" si="59"/>
        <v>1.5999999828636646E-2</v>
      </c>
      <c r="FR77" s="113">
        <f t="shared" si="60"/>
        <v>-1.3000000000033651E-2</v>
      </c>
      <c r="FS77" s="114">
        <f t="shared" si="295"/>
        <v>57.994616492136437</v>
      </c>
      <c r="FT77" s="113">
        <f t="shared" si="388"/>
        <v>1.8867962123733373E-2</v>
      </c>
      <c r="FU77" s="97">
        <f t="shared" si="63"/>
        <v>-1.7999999923631549E-2</v>
      </c>
      <c r="FV77" s="113">
        <f t="shared" si="63"/>
        <v>-3.0000004917383194E-3</v>
      </c>
      <c r="FW77" s="113">
        <f t="shared" si="63"/>
        <v>-4.3000000000006366E-2</v>
      </c>
      <c r="FX77" s="114">
        <f t="shared" si="297"/>
        <v>189.46232377039294</v>
      </c>
      <c r="FY77" s="115">
        <f t="shared" si="298"/>
        <v>1.8248287596406572E-2</v>
      </c>
      <c r="FZ77" s="116">
        <v>0.04</v>
      </c>
      <c r="GA77" s="99"/>
      <c r="GB77" s="124" t="s">
        <v>54</v>
      </c>
      <c r="GC77" s="101"/>
      <c r="GD77" s="107"/>
      <c r="GE77" s="107"/>
      <c r="GF77" s="107"/>
      <c r="GG77" s="126"/>
      <c r="GH77" s="127"/>
      <c r="GI77" s="128"/>
      <c r="GJ77" s="109"/>
      <c r="GK77" s="129"/>
      <c r="GL77" s="101"/>
      <c r="GM77" s="119"/>
    </row>
    <row r="78" spans="1:195" x14ac:dyDescent="0.35">
      <c r="A78" s="18" t="s">
        <v>94</v>
      </c>
      <c r="B78" s="44">
        <v>45209</v>
      </c>
      <c r="C78" s="137">
        <v>1728010.16</v>
      </c>
      <c r="D78" s="113">
        <v>6453297.8870000001</v>
      </c>
      <c r="E78" s="113">
        <v>334.35199999999998</v>
      </c>
      <c r="F78" s="20" t="s">
        <v>119</v>
      </c>
      <c r="G78" s="113"/>
      <c r="H78" s="115"/>
      <c r="I78" s="119"/>
      <c r="J78" s="119"/>
      <c r="K78" s="119"/>
      <c r="L78" s="120"/>
      <c r="M78" s="119"/>
      <c r="N78" s="19"/>
      <c r="O78" s="89" t="s">
        <v>94</v>
      </c>
      <c r="P78" s="90">
        <v>1728008.159</v>
      </c>
      <c r="Q78" s="90">
        <v>6453287.3799999999</v>
      </c>
      <c r="R78" s="90">
        <v>329.14499999999998</v>
      </c>
      <c r="S78" s="97">
        <f t="shared" si="346"/>
        <v>-2.0009999999310821</v>
      </c>
      <c r="T78" s="113">
        <f t="shared" si="347"/>
        <v>-10.507000000216067</v>
      </c>
      <c r="U78" s="113">
        <f t="shared" si="348"/>
        <v>-5.2069999999999936</v>
      </c>
      <c r="V78" s="114">
        <f t="shared" si="359"/>
        <v>259.21745620562712</v>
      </c>
      <c r="W78" s="115">
        <f t="shared" si="360"/>
        <v>10.695842650500456</v>
      </c>
      <c r="X78" s="113"/>
      <c r="Y78" s="113"/>
      <c r="Z78" s="113"/>
      <c r="AA78" s="114"/>
      <c r="AB78" s="115"/>
      <c r="AC78" s="93"/>
      <c r="AD78" s="122"/>
      <c r="AE78" s="123"/>
      <c r="AF78" s="96"/>
      <c r="AG78" s="97"/>
      <c r="AH78" s="113"/>
      <c r="AI78" s="113"/>
      <c r="AJ78" s="114"/>
      <c r="AK78" s="115"/>
      <c r="AL78" s="116"/>
      <c r="AM78" s="99"/>
      <c r="AN78" s="124"/>
      <c r="AO78" s="101"/>
      <c r="AP78" s="89"/>
      <c r="AQ78" s="2"/>
      <c r="AR78" s="2"/>
      <c r="AS78" s="4"/>
      <c r="AT78" s="107"/>
      <c r="AU78" s="107"/>
      <c r="AV78" s="107"/>
      <c r="AW78" s="126"/>
      <c r="AX78" s="127"/>
      <c r="AY78" s="107"/>
      <c r="AZ78" s="107"/>
      <c r="BA78" s="107"/>
      <c r="BB78" s="126"/>
      <c r="BC78" s="127"/>
      <c r="BD78" s="128"/>
      <c r="BE78" s="109"/>
      <c r="BF78" s="129"/>
      <c r="BG78" s="101"/>
      <c r="BH78" s="112" t="s">
        <v>94</v>
      </c>
      <c r="BI78" s="90">
        <v>1728008.1540000001</v>
      </c>
      <c r="BJ78" s="90">
        <v>6453287.3760000002</v>
      </c>
      <c r="BK78" s="90">
        <v>329.16199999999998</v>
      </c>
      <c r="BL78" s="97">
        <f t="shared" ref="BL78:BL122" si="393">BI78-C78</f>
        <v>-2.0059999998193234</v>
      </c>
      <c r="BM78" s="113">
        <f t="shared" ref="BM78:BM122" si="394">BJ78-D78</f>
        <v>-10.510999999940395</v>
      </c>
      <c r="BN78" s="113">
        <f t="shared" ref="BN78:BN122" si="395">BK78-E78</f>
        <v>-5.1899999999999977</v>
      </c>
      <c r="BO78" s="114">
        <f t="shared" ref="BO78:BO116" si="396">IF(DEGREES(ATAN2(BL78,BM78))&lt;0,(DEGREES(ATAN2(BL78,BM78)))+360,DEGREES(ATAN2(BL78,BM78)))</f>
        <v>259.1951637681824</v>
      </c>
      <c r="BP78" s="113">
        <f t="shared" ref="BP78:BP122" si="397">SQRT(POWER(BL78,2)+POWER(BM78,2))</f>
        <v>10.700708247495683</v>
      </c>
      <c r="BQ78" s="97">
        <f t="shared" ref="BQ78:BQ122" si="398">BI78-P78</f>
        <v>-4.999999888241291E-3</v>
      </c>
      <c r="BR78" s="113">
        <f t="shared" ref="BR78:BR122" si="399">BJ78-Q78</f>
        <v>-3.9999997243285179E-3</v>
      </c>
      <c r="BS78" s="113">
        <f t="shared" ref="BS78:BS122" si="400">BK78-R78</f>
        <v>1.6999999999995907E-2</v>
      </c>
      <c r="BT78" s="114">
        <f t="shared" si="391"/>
        <v>218.65980695260583</v>
      </c>
      <c r="BU78" s="115">
        <f t="shared" si="392"/>
        <v>6.4031239779533504E-3</v>
      </c>
      <c r="BV78" s="116">
        <v>0.04</v>
      </c>
      <c r="BW78" s="99"/>
      <c r="BX78" s="124" t="s">
        <v>54</v>
      </c>
      <c r="BY78" s="96"/>
      <c r="BZ78" s="97"/>
      <c r="CA78" s="97"/>
      <c r="CB78" s="97"/>
      <c r="CC78" s="114"/>
      <c r="CD78" s="115"/>
      <c r="CE78" s="116"/>
      <c r="CF78" s="99"/>
      <c r="CG78" s="124"/>
      <c r="CH78" s="101"/>
      <c r="CI78" s="89"/>
      <c r="CJ78" s="2"/>
      <c r="CK78" s="1"/>
      <c r="CL78" s="3"/>
      <c r="CM78" s="107"/>
      <c r="CN78" s="107"/>
      <c r="CO78" s="107"/>
      <c r="CP78" s="126"/>
      <c r="CQ78" s="127"/>
      <c r="CR78" s="107"/>
      <c r="CS78" s="107"/>
      <c r="CT78" s="107"/>
      <c r="CU78" s="126"/>
      <c r="CV78" s="127"/>
      <c r="CW78" s="128"/>
      <c r="CX78" s="109"/>
      <c r="CY78" s="129"/>
      <c r="CZ78" s="101"/>
      <c r="DA78" s="112" t="s">
        <v>94</v>
      </c>
      <c r="DB78" s="1">
        <v>1728008.135</v>
      </c>
      <c r="DC78" s="1">
        <v>6453287.3770000003</v>
      </c>
      <c r="DD78" s="1">
        <v>329.161</v>
      </c>
      <c r="DE78" s="97">
        <f t="shared" si="32"/>
        <v>-2.0249999999068677</v>
      </c>
      <c r="DF78" s="113">
        <f t="shared" si="33"/>
        <v>-10.509999999776483</v>
      </c>
      <c r="DG78" s="113">
        <f t="shared" si="34"/>
        <v>-5.1909999999999741</v>
      </c>
      <c r="DH78" s="114">
        <f t="shared" si="339"/>
        <v>259.09425459349166</v>
      </c>
      <c r="DI78" s="113">
        <f t="shared" si="377"/>
        <v>10.703304396069678</v>
      </c>
      <c r="DJ78" s="97">
        <f t="shared" si="341"/>
        <v>-1.9000000087544322E-2</v>
      </c>
      <c r="DK78" s="113">
        <f t="shared" si="342"/>
        <v>1.0000001639127731E-3</v>
      </c>
      <c r="DL78" s="113">
        <f t="shared" si="343"/>
        <v>-9.9999999997635314E-4</v>
      </c>
      <c r="DM78" s="114">
        <f t="shared" si="344"/>
        <v>176.98721201674823</v>
      </c>
      <c r="DN78" s="115">
        <f t="shared" si="345"/>
        <v>1.9026297686478833E-2</v>
      </c>
      <c r="DO78" s="116">
        <v>0.04</v>
      </c>
      <c r="DP78" s="99"/>
      <c r="DQ78" s="124" t="s">
        <v>54</v>
      </c>
      <c r="DR78" s="96"/>
      <c r="DS78" s="97"/>
      <c r="DT78" s="97"/>
      <c r="DU78" s="97"/>
      <c r="DV78" s="114"/>
      <c r="DW78" s="115"/>
      <c r="DX78" s="116"/>
      <c r="DY78" s="99"/>
      <c r="DZ78" s="124"/>
      <c r="EA78" s="101"/>
      <c r="EB78" s="112" t="s">
        <v>94</v>
      </c>
      <c r="EC78" s="1">
        <v>1728008.175</v>
      </c>
      <c r="ED78" s="1">
        <v>6453287.3760000002</v>
      </c>
      <c r="EE78" s="1">
        <v>329.15199999999999</v>
      </c>
      <c r="EF78" s="97">
        <f t="shared" si="47"/>
        <v>-1.9849999998696148</v>
      </c>
      <c r="EG78" s="113">
        <f t="shared" si="48"/>
        <v>-10.510999999940395</v>
      </c>
      <c r="EH78" s="113">
        <f t="shared" si="49"/>
        <v>-5.1999999999999886</v>
      </c>
      <c r="EI78" s="114">
        <f t="shared" si="112"/>
        <v>259.30565305795722</v>
      </c>
      <c r="EJ78" s="113">
        <f t="shared" si="383"/>
        <v>10.696791387992446</v>
      </c>
      <c r="EK78" s="97">
        <f t="shared" si="52"/>
        <v>4.0000000037252903E-2</v>
      </c>
      <c r="EL78" s="113">
        <f t="shared" si="53"/>
        <v>-1.0000001639127731E-3</v>
      </c>
      <c r="EM78" s="113">
        <f t="shared" si="54"/>
        <v>-9.0000000000145519E-3</v>
      </c>
      <c r="EN78" s="114">
        <f t="shared" si="114"/>
        <v>358.56790358252744</v>
      </c>
      <c r="EO78" s="115">
        <f t="shared" si="115"/>
        <v>4.0012498088822922E-2</v>
      </c>
      <c r="EP78" s="116">
        <v>0.04</v>
      </c>
      <c r="EQ78" s="99"/>
      <c r="ER78" s="124" t="s">
        <v>54</v>
      </c>
      <c r="ES78" s="101"/>
      <c r="ET78" s="89"/>
      <c r="EU78" s="119"/>
      <c r="EV78" s="119"/>
      <c r="EW78" s="208"/>
      <c r="EX78" s="107"/>
      <c r="EY78" s="107"/>
      <c r="EZ78" s="107"/>
      <c r="FA78" s="126"/>
      <c r="FB78" s="127"/>
      <c r="FC78" s="107"/>
      <c r="FD78" s="107"/>
      <c r="FE78" s="107"/>
      <c r="FF78" s="126"/>
      <c r="FG78" s="127"/>
      <c r="FH78" s="128"/>
      <c r="FI78" s="109"/>
      <c r="FJ78" s="129"/>
      <c r="FK78" s="101"/>
      <c r="FL78" s="112" t="s">
        <v>94</v>
      </c>
      <c r="FM78" s="1">
        <v>1728008.1529999999</v>
      </c>
      <c r="FN78" s="1">
        <v>6453287.3609999996</v>
      </c>
      <c r="FO78" s="1">
        <v>329.08100000000002</v>
      </c>
      <c r="FP78" s="97">
        <f t="shared" si="58"/>
        <v>-2.0069999999832362</v>
      </c>
      <c r="FQ78" s="113">
        <f t="shared" si="59"/>
        <v>-10.526000000536442</v>
      </c>
      <c r="FR78" s="113">
        <f t="shared" si="60"/>
        <v>-5.2709999999999582</v>
      </c>
      <c r="FS78" s="114">
        <f t="shared" si="295"/>
        <v>259.20494701248975</v>
      </c>
      <c r="FT78" s="113">
        <f t="shared" si="388"/>
        <v>10.715629940009402</v>
      </c>
      <c r="FU78" s="97">
        <f t="shared" si="63"/>
        <v>-2.2000000113621354E-2</v>
      </c>
      <c r="FV78" s="113">
        <f t="shared" si="63"/>
        <v>-1.5000000596046448E-2</v>
      </c>
      <c r="FW78" s="113">
        <f t="shared" si="63"/>
        <v>-7.0999999999969532E-2</v>
      </c>
      <c r="FX78" s="114">
        <f t="shared" si="297"/>
        <v>214.28687789917009</v>
      </c>
      <c r="FY78" s="115">
        <f t="shared" si="298"/>
        <v>2.6627054341040679E-2</v>
      </c>
      <c r="FZ78" s="116">
        <v>0.04</v>
      </c>
      <c r="GA78" s="99"/>
      <c r="GB78" s="124" t="s">
        <v>54</v>
      </c>
      <c r="GC78" s="101"/>
      <c r="GD78" s="107"/>
      <c r="GE78" s="107"/>
      <c r="GF78" s="107"/>
      <c r="GG78" s="126"/>
      <c r="GH78" s="127"/>
      <c r="GI78" s="128"/>
      <c r="GJ78" s="109"/>
      <c r="GK78" s="129"/>
      <c r="GL78" s="101"/>
      <c r="GM78" s="119"/>
    </row>
    <row r="79" spans="1:195" x14ac:dyDescent="0.35">
      <c r="A79" s="18" t="s">
        <v>95</v>
      </c>
      <c r="B79" s="44">
        <v>45209</v>
      </c>
      <c r="C79" s="137">
        <v>1727351.422</v>
      </c>
      <c r="D79" s="113">
        <v>6453327.0130000003</v>
      </c>
      <c r="E79" s="113">
        <v>269.30700000000002</v>
      </c>
      <c r="F79" s="20" t="s">
        <v>119</v>
      </c>
      <c r="G79" s="113"/>
      <c r="H79" s="115"/>
      <c r="I79" s="119"/>
      <c r="J79" s="119"/>
      <c r="K79" s="119"/>
      <c r="L79" s="120"/>
      <c r="M79" s="119"/>
      <c r="N79" s="19"/>
      <c r="O79" s="89" t="s">
        <v>95</v>
      </c>
      <c r="P79" s="90">
        <v>1727348.753</v>
      </c>
      <c r="Q79" s="90">
        <v>6453321.5810000002</v>
      </c>
      <c r="R79" s="90">
        <v>267.62700000000001</v>
      </c>
      <c r="S79" s="97">
        <f t="shared" si="346"/>
        <v>-2.6689999999944121</v>
      </c>
      <c r="T79" s="113">
        <f t="shared" si="347"/>
        <v>-5.4320000000298023</v>
      </c>
      <c r="U79" s="113">
        <f t="shared" si="348"/>
        <v>-1.6800000000000068</v>
      </c>
      <c r="V79" s="114">
        <f t="shared" si="359"/>
        <v>243.83291798447766</v>
      </c>
      <c r="W79" s="115">
        <f t="shared" si="360"/>
        <v>6.052287584070501</v>
      </c>
      <c r="X79" s="113"/>
      <c r="Y79" s="113"/>
      <c r="Z79" s="113"/>
      <c r="AA79" s="114"/>
      <c r="AB79" s="115"/>
      <c r="AC79" s="93"/>
      <c r="AD79" s="122"/>
      <c r="AE79" s="123"/>
      <c r="AF79" s="96"/>
      <c r="AG79" s="97"/>
      <c r="AH79" s="113"/>
      <c r="AI79" s="113"/>
      <c r="AJ79" s="114"/>
      <c r="AK79" s="115"/>
      <c r="AL79" s="116"/>
      <c r="AM79" s="99"/>
      <c r="AN79" s="124"/>
      <c r="AO79" s="101"/>
      <c r="AP79" s="89"/>
      <c r="AQ79" s="2"/>
      <c r="AR79" s="2"/>
      <c r="AS79" s="4"/>
      <c r="AT79" s="107"/>
      <c r="AU79" s="107"/>
      <c r="AV79" s="107"/>
      <c r="AW79" s="126"/>
      <c r="AX79" s="127"/>
      <c r="AY79" s="107"/>
      <c r="AZ79" s="107"/>
      <c r="BA79" s="107"/>
      <c r="BB79" s="126"/>
      <c r="BC79" s="127"/>
      <c r="BD79" s="128"/>
      <c r="BE79" s="109"/>
      <c r="BF79" s="129"/>
      <c r="BG79" s="101"/>
      <c r="BH79" s="112" t="s">
        <v>95</v>
      </c>
      <c r="BI79" s="90">
        <v>1727348.757</v>
      </c>
      <c r="BJ79" s="90">
        <v>6453321.5690000001</v>
      </c>
      <c r="BK79" s="90">
        <v>267.55799999999999</v>
      </c>
      <c r="BL79" s="97">
        <f t="shared" si="393"/>
        <v>-2.6650000000372529</v>
      </c>
      <c r="BM79" s="113">
        <f t="shared" si="394"/>
        <v>-5.4440000001341105</v>
      </c>
      <c r="BN79" s="113">
        <f t="shared" si="395"/>
        <v>-1.7490000000000236</v>
      </c>
      <c r="BO79" s="114">
        <f t="shared" si="396"/>
        <v>243.91687642789529</v>
      </c>
      <c r="BP79" s="113">
        <f t="shared" si="397"/>
        <v>6.0613002731805619</v>
      </c>
      <c r="BQ79" s="97">
        <f t="shared" si="398"/>
        <v>3.9999999571591616E-3</v>
      </c>
      <c r="BR79" s="113">
        <f t="shared" si="399"/>
        <v>-1.2000000104308128E-2</v>
      </c>
      <c r="BS79" s="113">
        <f t="shared" si="400"/>
        <v>-6.9000000000016826E-2</v>
      </c>
      <c r="BT79" s="114">
        <f t="shared" si="391"/>
        <v>288.43494848941668</v>
      </c>
      <c r="BU79" s="115">
        <f t="shared" si="392"/>
        <v>1.2649110726081434E-2</v>
      </c>
      <c r="BV79" s="116">
        <v>0.04</v>
      </c>
      <c r="BW79" s="99"/>
      <c r="BX79" s="124" t="s">
        <v>54</v>
      </c>
      <c r="BY79" s="96"/>
      <c r="BZ79" s="97"/>
      <c r="CA79" s="97"/>
      <c r="CB79" s="97"/>
      <c r="CC79" s="114"/>
      <c r="CD79" s="115"/>
      <c r="CE79" s="116"/>
      <c r="CF79" s="99"/>
      <c r="CG79" s="124"/>
      <c r="CH79" s="101"/>
      <c r="CI79" s="89"/>
      <c r="CJ79" s="2"/>
      <c r="CK79" s="1"/>
      <c r="CL79" s="3"/>
      <c r="CM79" s="107"/>
      <c r="CN79" s="107"/>
      <c r="CO79" s="107"/>
      <c r="CP79" s="126"/>
      <c r="CQ79" s="127"/>
      <c r="CR79" s="107"/>
      <c r="CS79" s="107"/>
      <c r="CT79" s="107"/>
      <c r="CU79" s="126"/>
      <c r="CV79" s="127"/>
      <c r="CW79" s="128"/>
      <c r="CX79" s="109"/>
      <c r="CY79" s="129"/>
      <c r="CZ79" s="101"/>
      <c r="DA79" s="112" t="s">
        <v>95</v>
      </c>
      <c r="DB79" s="1">
        <v>1727348.7150000001</v>
      </c>
      <c r="DC79" s="1">
        <v>6453321.574</v>
      </c>
      <c r="DD79" s="1">
        <v>267.58100000000002</v>
      </c>
      <c r="DE79" s="97">
        <f t="shared" ref="DE79:DE122" si="401">DB79-C79</f>
        <v>-2.7069999999366701</v>
      </c>
      <c r="DF79" s="113">
        <f t="shared" ref="DF79:DF122" si="402">DC79-D79</f>
        <v>-5.4390000002458692</v>
      </c>
      <c r="DG79" s="113">
        <f t="shared" ref="DG79:DG122" si="403">DD79-E79</f>
        <v>-1.7259999999999991</v>
      </c>
      <c r="DH79" s="114">
        <f t="shared" si="339"/>
        <v>243.54038812304412</v>
      </c>
      <c r="DI79" s="113">
        <f t="shared" si="377"/>
        <v>6.0754069824441963</v>
      </c>
      <c r="DJ79" s="97">
        <f t="shared" si="341"/>
        <v>-4.1999999899417162E-2</v>
      </c>
      <c r="DK79" s="113">
        <f t="shared" si="342"/>
        <v>4.999999888241291E-3</v>
      </c>
      <c r="DL79" s="113">
        <f t="shared" si="343"/>
        <v>2.3000000000024556E-2</v>
      </c>
      <c r="DM79" s="114">
        <f t="shared" si="344"/>
        <v>173.21102555978359</v>
      </c>
      <c r="DN79" s="115">
        <f t="shared" si="345"/>
        <v>4.2296571852024303E-2</v>
      </c>
      <c r="DO79" s="116">
        <v>0.04</v>
      </c>
      <c r="DP79" s="99"/>
      <c r="DQ79" s="124" t="s">
        <v>54</v>
      </c>
      <c r="DR79" s="96"/>
      <c r="DS79" s="97"/>
      <c r="DT79" s="97"/>
      <c r="DU79" s="97"/>
      <c r="DV79" s="114"/>
      <c r="DW79" s="115"/>
      <c r="DX79" s="116"/>
      <c r="DY79" s="99"/>
      <c r="DZ79" s="124"/>
      <c r="EA79" s="101"/>
      <c r="EB79" s="112" t="s">
        <v>95</v>
      </c>
      <c r="EC79" s="1">
        <v>1727348.753</v>
      </c>
      <c r="ED79" s="1">
        <v>6453321.568</v>
      </c>
      <c r="EE79" s="1">
        <v>267.601</v>
      </c>
      <c r="EF79" s="97">
        <f t="shared" ref="EF79:EF122" si="404">EC79-C79</f>
        <v>-2.6689999999944121</v>
      </c>
      <c r="EG79" s="113">
        <f t="shared" ref="EG79:EG122" si="405">ED79-D79</f>
        <v>-5.4450000002980232</v>
      </c>
      <c r="EH79" s="113">
        <f t="shared" ref="EH79:EH122" si="406">EE79-E79</f>
        <v>-1.7060000000000173</v>
      </c>
      <c r="EI79" s="114">
        <f t="shared" si="112"/>
        <v>243.88708549734486</v>
      </c>
      <c r="EJ79" s="113">
        <f t="shared" si="383"/>
        <v>6.0639579486681505</v>
      </c>
      <c r="EK79" s="97">
        <f t="shared" ref="EK79:EK122" si="407">EC79-DB79</f>
        <v>3.7999999942258E-2</v>
      </c>
      <c r="EL79" s="113">
        <f t="shared" ref="EL79:EL122" si="408">ED79-DC79</f>
        <v>-6.0000000521540642E-3</v>
      </c>
      <c r="EM79" s="113">
        <f t="shared" ref="EM79:EM122" si="409">EE79-DD79</f>
        <v>1.999999999998181E-2</v>
      </c>
      <c r="EN79" s="114">
        <f t="shared" si="114"/>
        <v>351.02737329496705</v>
      </c>
      <c r="EO79" s="115">
        <f t="shared" si="115"/>
        <v>3.8470768074441365E-2</v>
      </c>
      <c r="EP79" s="116">
        <v>0.04</v>
      </c>
      <c r="EQ79" s="99"/>
      <c r="ER79" s="124" t="s">
        <v>54</v>
      </c>
      <c r="ES79" s="101"/>
      <c r="ET79" s="89"/>
      <c r="EU79" s="119"/>
      <c r="EV79" s="119"/>
      <c r="EW79" s="208"/>
      <c r="EX79" s="107"/>
      <c r="EY79" s="107"/>
      <c r="EZ79" s="107"/>
      <c r="FA79" s="126"/>
      <c r="FB79" s="127"/>
      <c r="FC79" s="107"/>
      <c r="FD79" s="107"/>
      <c r="FE79" s="107"/>
      <c r="FF79" s="126"/>
      <c r="FG79" s="127"/>
      <c r="FH79" s="128"/>
      <c r="FI79" s="109"/>
      <c r="FJ79" s="129"/>
      <c r="FK79" s="101"/>
      <c r="FL79" s="112" t="s">
        <v>95</v>
      </c>
      <c r="FM79" s="1">
        <v>1727348.7690000001</v>
      </c>
      <c r="FN79" s="1">
        <v>6453321.5530000003</v>
      </c>
      <c r="FO79" s="1">
        <v>267.55799999999999</v>
      </c>
      <c r="FP79" s="97">
        <f t="shared" ref="FP79:FP122" si="410">FM79-C79</f>
        <v>-2.6529999999329448</v>
      </c>
      <c r="FQ79" s="113">
        <f t="shared" ref="FQ79:FQ122" si="411">FN79-D79</f>
        <v>-5.4599999999627471</v>
      </c>
      <c r="FR79" s="113">
        <f t="shared" ref="FR79:FR122" si="412">FO79-E79</f>
        <v>-1.7490000000000236</v>
      </c>
      <c r="FS79" s="114">
        <f t="shared" si="295"/>
        <v>244.08500197643781</v>
      </c>
      <c r="FT79" s="113">
        <f t="shared" si="388"/>
        <v>6.0704208255472212</v>
      </c>
      <c r="FU79" s="97">
        <f t="shared" ref="FU79:FW122" si="413">FM79-EC79</f>
        <v>1.600000006146729E-2</v>
      </c>
      <c r="FV79" s="113">
        <f t="shared" si="413"/>
        <v>-1.4999999664723873E-2</v>
      </c>
      <c r="FW79" s="113">
        <f t="shared" si="413"/>
        <v>-4.3000000000006366E-2</v>
      </c>
      <c r="FX79" s="114">
        <f t="shared" si="297"/>
        <v>316.84761101482155</v>
      </c>
      <c r="FY79" s="115">
        <f t="shared" si="298"/>
        <v>2.1931712014994852E-2</v>
      </c>
      <c r="FZ79" s="116">
        <v>0.04</v>
      </c>
      <c r="GA79" s="99"/>
      <c r="GB79" s="124" t="s">
        <v>54</v>
      </c>
      <c r="GC79" s="101"/>
      <c r="GD79" s="107"/>
      <c r="GE79" s="107"/>
      <c r="GF79" s="107"/>
      <c r="GG79" s="126"/>
      <c r="GH79" s="127"/>
      <c r="GI79" s="128"/>
      <c r="GJ79" s="109"/>
      <c r="GK79" s="129"/>
      <c r="GL79" s="101"/>
      <c r="GM79" s="119"/>
    </row>
    <row r="80" spans="1:195" x14ac:dyDescent="0.35">
      <c r="A80" s="18" t="s">
        <v>111</v>
      </c>
      <c r="B80" s="44">
        <v>45399</v>
      </c>
      <c r="C80" s="107">
        <v>1726305.287</v>
      </c>
      <c r="D80" s="107">
        <v>6452805.6119999997</v>
      </c>
      <c r="E80" s="107">
        <v>19.800999999999998</v>
      </c>
      <c r="F80" s="20" t="s">
        <v>119</v>
      </c>
      <c r="G80" s="113"/>
      <c r="H80" s="115"/>
      <c r="I80" s="119"/>
      <c r="J80" s="119"/>
      <c r="K80" s="119"/>
      <c r="L80" s="120"/>
      <c r="M80" s="119"/>
      <c r="N80" s="19"/>
      <c r="O80" s="89" t="s">
        <v>111</v>
      </c>
      <c r="P80" s="90">
        <v>1726304.925</v>
      </c>
      <c r="Q80" s="90">
        <v>6452805.426</v>
      </c>
      <c r="R80" s="90">
        <v>19.814</v>
      </c>
      <c r="S80" s="97">
        <f t="shared" si="346"/>
        <v>-0.36199999996460974</v>
      </c>
      <c r="T80" s="113">
        <f t="shared" si="347"/>
        <v>-0.18599999975413084</v>
      </c>
      <c r="U80" s="113">
        <f t="shared" si="348"/>
        <v>1.3000000000001677E-2</v>
      </c>
      <c r="V80" s="114">
        <f t="shared" ref="V80:V81" si="414">IF(DEGREES(ATAN2(S80,T80))&lt;0,(DEGREES(ATAN2(S80,T80)))+360,DEGREES(ATAN2(S80,T80)))</f>
        <v>207.19464975697801</v>
      </c>
      <c r="W80" s="115">
        <f t="shared" ref="W80:W81" si="415">SQRT(POWER(S80,2)+POWER(T80,2))</f>
        <v>0.40698894319491546</v>
      </c>
      <c r="X80" s="113"/>
      <c r="Y80" s="113"/>
      <c r="Z80" s="113"/>
      <c r="AA80" s="114"/>
      <c r="AB80" s="115"/>
      <c r="AC80" s="93"/>
      <c r="AD80" s="122"/>
      <c r="AE80" s="123"/>
      <c r="AF80" s="96"/>
      <c r="AG80" s="97"/>
      <c r="AH80" s="113"/>
      <c r="AI80" s="113"/>
      <c r="AJ80" s="114"/>
      <c r="AK80" s="115"/>
      <c r="AL80" s="116"/>
      <c r="AM80" s="99"/>
      <c r="AN80" s="124"/>
      <c r="AO80" s="101"/>
      <c r="AP80" s="89"/>
      <c r="AQ80" s="2"/>
      <c r="AR80" s="2"/>
      <c r="AS80" s="4"/>
      <c r="AT80" s="107"/>
      <c r="AU80" s="107"/>
      <c r="AV80" s="107"/>
      <c r="AW80" s="126"/>
      <c r="AX80" s="127"/>
      <c r="AY80" s="107"/>
      <c r="AZ80" s="107"/>
      <c r="BA80" s="107"/>
      <c r="BB80" s="126"/>
      <c r="BC80" s="127"/>
      <c r="BD80" s="128"/>
      <c r="BE80" s="109"/>
      <c r="BF80" s="129"/>
      <c r="BG80" s="101"/>
      <c r="BH80" s="112" t="s">
        <v>111</v>
      </c>
      <c r="BI80" s="90">
        <v>1726304.905</v>
      </c>
      <c r="BJ80" s="90">
        <v>6452805.4160000002</v>
      </c>
      <c r="BK80" s="90">
        <v>19.776</v>
      </c>
      <c r="BL80" s="97">
        <f t="shared" si="393"/>
        <v>-0.38199999998323619</v>
      </c>
      <c r="BM80" s="113">
        <f t="shared" si="394"/>
        <v>-0.19599999953061342</v>
      </c>
      <c r="BN80" s="113">
        <f t="shared" si="395"/>
        <v>-2.4999999999998579E-2</v>
      </c>
      <c r="BO80" s="114">
        <f t="shared" si="396"/>
        <v>207.16186057359738</v>
      </c>
      <c r="BP80" s="113">
        <f t="shared" si="397"/>
        <v>0.42934834319372067</v>
      </c>
      <c r="BQ80" s="97">
        <f t="shared" si="398"/>
        <v>-2.0000000018626451E-2</v>
      </c>
      <c r="BR80" s="113">
        <f t="shared" si="399"/>
        <v>-9.9999997764825821E-3</v>
      </c>
      <c r="BS80" s="113">
        <f t="shared" si="400"/>
        <v>-3.8000000000000256E-2</v>
      </c>
      <c r="BT80" s="114">
        <f t="shared" si="391"/>
        <v>206.56505064346948</v>
      </c>
      <c r="BU80" s="115">
        <f t="shared" si="392"/>
        <v>2.2360679691697874E-2</v>
      </c>
      <c r="BV80" s="116">
        <v>0.04</v>
      </c>
      <c r="BW80" s="99"/>
      <c r="BX80" s="124" t="s">
        <v>54</v>
      </c>
      <c r="BY80" s="96"/>
      <c r="BZ80" s="97"/>
      <c r="CA80" s="97"/>
      <c r="CB80" s="97"/>
      <c r="CC80" s="114"/>
      <c r="CD80" s="115"/>
      <c r="CE80" s="116"/>
      <c r="CF80" s="99"/>
      <c r="CG80" s="124"/>
      <c r="CH80" s="101"/>
      <c r="CI80" s="89"/>
      <c r="CJ80" s="2"/>
      <c r="CK80" s="1"/>
      <c r="CL80" s="3"/>
      <c r="CM80" s="107"/>
      <c r="CN80" s="107"/>
      <c r="CO80" s="107"/>
      <c r="CP80" s="126"/>
      <c r="CQ80" s="127"/>
      <c r="CR80" s="107"/>
      <c r="CS80" s="107"/>
      <c r="CT80" s="107"/>
      <c r="CU80" s="126"/>
      <c r="CV80" s="127"/>
      <c r="CW80" s="128"/>
      <c r="CX80" s="109"/>
      <c r="CY80" s="129"/>
      <c r="CZ80" s="101"/>
      <c r="DA80" s="112" t="s">
        <v>111</v>
      </c>
      <c r="DB80" s="1">
        <v>1726304.8859999999</v>
      </c>
      <c r="DC80" s="1">
        <v>6452805.4239999996</v>
      </c>
      <c r="DD80" s="1">
        <v>19.795999999999999</v>
      </c>
      <c r="DE80" s="97">
        <f t="shared" si="401"/>
        <v>-0.40100000007078052</v>
      </c>
      <c r="DF80" s="113">
        <f t="shared" si="402"/>
        <v>-0.18800000008195639</v>
      </c>
      <c r="DG80" s="113">
        <f t="shared" si="403"/>
        <v>-4.9999999999990052E-3</v>
      </c>
      <c r="DH80" s="114">
        <f t="shared" si="339"/>
        <v>205.11849549621709</v>
      </c>
      <c r="DI80" s="113">
        <f t="shared" si="377"/>
        <v>0.44288260305365523</v>
      </c>
      <c r="DJ80" s="97">
        <f t="shared" si="341"/>
        <v>-1.9000000087544322E-2</v>
      </c>
      <c r="DK80" s="113">
        <f t="shared" si="342"/>
        <v>7.9999994486570358E-3</v>
      </c>
      <c r="DL80" s="113">
        <f t="shared" si="343"/>
        <v>1.9999999999999574E-2</v>
      </c>
      <c r="DM80" s="114">
        <f t="shared" si="344"/>
        <v>157.16634732874186</v>
      </c>
      <c r="DN80" s="115">
        <f t="shared" si="345"/>
        <v>2.0615527994819756E-2</v>
      </c>
      <c r="DO80" s="116">
        <v>0.04</v>
      </c>
      <c r="DP80" s="99"/>
      <c r="DQ80" s="124" t="s">
        <v>54</v>
      </c>
      <c r="DR80" s="96"/>
      <c r="DS80" s="97"/>
      <c r="DT80" s="97"/>
      <c r="DU80" s="97"/>
      <c r="DV80" s="114"/>
      <c r="DW80" s="115"/>
      <c r="DX80" s="116"/>
      <c r="DY80" s="99"/>
      <c r="DZ80" s="124"/>
      <c r="EA80" s="101"/>
      <c r="EB80" s="112" t="s">
        <v>111</v>
      </c>
      <c r="EC80" s="1">
        <v>1726304.916</v>
      </c>
      <c r="ED80" s="1">
        <v>6452805.4299999997</v>
      </c>
      <c r="EE80" s="1">
        <v>19.768000000000001</v>
      </c>
      <c r="EF80" s="97">
        <f t="shared" si="404"/>
        <v>-0.37100000004284084</v>
      </c>
      <c r="EG80" s="113">
        <f t="shared" si="405"/>
        <v>-0.18200000002980232</v>
      </c>
      <c r="EH80" s="113">
        <f t="shared" si="406"/>
        <v>-3.2999999999997698E-2</v>
      </c>
      <c r="EI80" s="114">
        <f t="shared" si="112"/>
        <v>206.13100054603228</v>
      </c>
      <c r="EJ80" s="113">
        <f t="shared" si="383"/>
        <v>0.41323722005966013</v>
      </c>
      <c r="EK80" s="97">
        <f t="shared" si="407"/>
        <v>3.0000000027939677E-2</v>
      </c>
      <c r="EL80" s="113">
        <f t="shared" si="408"/>
        <v>6.0000000521540642E-3</v>
      </c>
      <c r="EM80" s="113">
        <f t="shared" si="409"/>
        <v>-2.7999999999998693E-2</v>
      </c>
      <c r="EN80" s="114">
        <f t="shared" si="114"/>
        <v>11.309932559534401</v>
      </c>
      <c r="EO80" s="115">
        <f t="shared" si="115"/>
        <v>3.0594117119182068E-2</v>
      </c>
      <c r="EP80" s="116">
        <v>0.04</v>
      </c>
      <c r="EQ80" s="99"/>
      <c r="ER80" s="124" t="s">
        <v>54</v>
      </c>
      <c r="ES80" s="101"/>
      <c r="ET80" s="89"/>
      <c r="EU80" s="119"/>
      <c r="EV80" s="119"/>
      <c r="EW80" s="208"/>
      <c r="EX80" s="107"/>
      <c r="EY80" s="107"/>
      <c r="EZ80" s="107"/>
      <c r="FA80" s="126"/>
      <c r="FB80" s="127"/>
      <c r="FC80" s="107"/>
      <c r="FD80" s="107"/>
      <c r="FE80" s="107"/>
      <c r="FF80" s="126"/>
      <c r="FG80" s="127"/>
      <c r="FH80" s="128"/>
      <c r="FI80" s="109"/>
      <c r="FJ80" s="129"/>
      <c r="FK80" s="101"/>
      <c r="FL80" s="112" t="s">
        <v>111</v>
      </c>
      <c r="FM80" s="1">
        <v>1726304.9069999999</v>
      </c>
      <c r="FN80" s="1">
        <v>6452805.4110000003</v>
      </c>
      <c r="FO80" s="1">
        <v>19.774000000000001</v>
      </c>
      <c r="FP80" s="97">
        <f t="shared" si="410"/>
        <v>-0.38000000012107193</v>
      </c>
      <c r="FQ80" s="113">
        <f t="shared" si="411"/>
        <v>-0.20099999941885471</v>
      </c>
      <c r="FR80" s="113">
        <f t="shared" si="412"/>
        <v>-2.699999999999747E-2</v>
      </c>
      <c r="FS80" s="114">
        <f t="shared" si="295"/>
        <v>207.87648399992239</v>
      </c>
      <c r="FT80" s="113">
        <f t="shared" si="388"/>
        <v>0.42988486814308113</v>
      </c>
      <c r="FU80" s="97">
        <f t="shared" si="413"/>
        <v>-9.0000000782310963E-3</v>
      </c>
      <c r="FV80" s="113">
        <f t="shared" si="413"/>
        <v>-1.8999999389052391E-2</v>
      </c>
      <c r="FW80" s="113">
        <f t="shared" si="413"/>
        <v>6.0000000000002274E-3</v>
      </c>
      <c r="FX80" s="114">
        <f t="shared" si="297"/>
        <v>244.65382315260894</v>
      </c>
      <c r="FY80" s="115">
        <f t="shared" si="298"/>
        <v>2.1023795522981833E-2</v>
      </c>
      <c r="FZ80" s="116">
        <v>0.04</v>
      </c>
      <c r="GA80" s="99"/>
      <c r="GB80" s="124" t="s">
        <v>54</v>
      </c>
      <c r="GC80" s="101"/>
      <c r="GD80" s="107"/>
      <c r="GE80" s="107"/>
      <c r="GF80" s="107"/>
      <c r="GG80" s="126"/>
      <c r="GH80" s="127"/>
      <c r="GI80" s="128"/>
      <c r="GJ80" s="109"/>
      <c r="GK80" s="129"/>
      <c r="GL80" s="101"/>
      <c r="GM80" s="119"/>
    </row>
    <row r="81" spans="1:195" x14ac:dyDescent="0.35">
      <c r="A81" s="18" t="s">
        <v>112</v>
      </c>
      <c r="B81" s="44">
        <v>45399</v>
      </c>
      <c r="C81" s="107">
        <v>1726729.5279999999</v>
      </c>
      <c r="D81" s="107">
        <v>6452427.1160000004</v>
      </c>
      <c r="E81" s="107">
        <v>24.744</v>
      </c>
      <c r="F81" s="20" t="s">
        <v>119</v>
      </c>
      <c r="G81" s="113"/>
      <c r="H81" s="115"/>
      <c r="I81" s="119"/>
      <c r="J81" s="119"/>
      <c r="K81" s="119"/>
      <c r="L81" s="120"/>
      <c r="M81" s="119"/>
      <c r="N81" s="19"/>
      <c r="O81" s="89" t="s">
        <v>112</v>
      </c>
      <c r="P81" s="90">
        <v>1726723.1040000001</v>
      </c>
      <c r="Q81" s="90">
        <v>6452425.8250000002</v>
      </c>
      <c r="R81" s="90">
        <v>31.135000000000002</v>
      </c>
      <c r="S81" s="97">
        <f t="shared" si="346"/>
        <v>-6.4239999998826534</v>
      </c>
      <c r="T81" s="113">
        <f t="shared" si="347"/>
        <v>-1.2910000002011657</v>
      </c>
      <c r="U81" s="113">
        <f t="shared" si="348"/>
        <v>6.3910000000000018</v>
      </c>
      <c r="V81" s="114">
        <f t="shared" si="414"/>
        <v>191.36309367002116</v>
      </c>
      <c r="W81" s="115">
        <f t="shared" si="415"/>
        <v>6.5524390114683051</v>
      </c>
      <c r="X81" s="113"/>
      <c r="Y81" s="113"/>
      <c r="Z81" s="113"/>
      <c r="AA81" s="114"/>
      <c r="AB81" s="115"/>
      <c r="AC81" s="93"/>
      <c r="AD81" s="122"/>
      <c r="AE81" s="123"/>
      <c r="AF81" s="96"/>
      <c r="AG81" s="97"/>
      <c r="AH81" s="113"/>
      <c r="AI81" s="113"/>
      <c r="AJ81" s="114"/>
      <c r="AK81" s="115"/>
      <c r="AL81" s="116"/>
      <c r="AM81" s="99"/>
      <c r="AN81" s="124"/>
      <c r="AO81" s="101"/>
      <c r="AP81" s="89" t="s">
        <v>112</v>
      </c>
      <c r="AQ81" s="1">
        <v>1726723.094</v>
      </c>
      <c r="AR81" s="1">
        <v>6452425.8030000003</v>
      </c>
      <c r="AS81" s="3">
        <v>31.117999999999999</v>
      </c>
      <c r="AT81" s="107">
        <f>AQ81-C81</f>
        <v>-6.4339999998919666</v>
      </c>
      <c r="AU81" s="107">
        <f>AR81-D81</f>
        <v>-1.3130000000819564</v>
      </c>
      <c r="AV81" s="107">
        <f>AS81-E81</f>
        <v>6.3739999999999988</v>
      </c>
      <c r="AW81" s="126">
        <f t="shared" ref="AW81" si="416">IF(DEGREES(ATAN2(AT81,AU81))&lt;0,(DEGREES(ATAN2(AT81,AU81)))+360,DEGREES(ATAN2(AT81,AU81)))</f>
        <v>191.53409723969767</v>
      </c>
      <c r="AX81" s="127">
        <f t="shared" ref="AX81" si="417">SQRT(POWER(AT81,2)+POWER(AU81,2))</f>
        <v>6.5666068101284276</v>
      </c>
      <c r="AY81" s="107">
        <f t="shared" ref="AY81" si="418">AQ81-P81</f>
        <v>-1.0000000009313226E-2</v>
      </c>
      <c r="AZ81" s="107">
        <f t="shared" ref="AZ81" si="419">AR81-Q81</f>
        <v>-2.199999988079071E-2</v>
      </c>
      <c r="BA81" s="107">
        <f t="shared" ref="BA81" si="420">AS81-R81</f>
        <v>-1.7000000000003013E-2</v>
      </c>
      <c r="BB81" s="126">
        <f t="shared" ref="BB81" si="421">IF(DEGREES(ATAN2(AY81,AZ81))&lt;0,(DEGREES(ATAN2(AY81,AZ81)))+360,DEGREES(ATAN2(AY81,AZ81)))</f>
        <v>245.55604508252648</v>
      </c>
      <c r="BC81" s="127">
        <f t="shared" ref="BC81" si="422">SQRT(POWER(AY81,2)+POWER(AZ81,2))</f>
        <v>2.4166091842518844E-2</v>
      </c>
      <c r="BD81" s="128">
        <v>0.04</v>
      </c>
      <c r="BE81" s="109"/>
      <c r="BF81" s="129" t="s">
        <v>54</v>
      </c>
      <c r="BG81" s="101"/>
      <c r="BH81" s="112" t="s">
        <v>112</v>
      </c>
      <c r="BI81" s="90">
        <v>1726723.0930000001</v>
      </c>
      <c r="BJ81" s="90">
        <v>6452425.7949999999</v>
      </c>
      <c r="BK81" s="90">
        <v>31.094999999999999</v>
      </c>
      <c r="BL81" s="97">
        <f t="shared" si="393"/>
        <v>-6.4349999998230487</v>
      </c>
      <c r="BM81" s="113">
        <f t="shared" si="394"/>
        <v>-1.321000000461936</v>
      </c>
      <c r="BN81" s="113">
        <f t="shared" si="395"/>
        <v>6.3509999999999991</v>
      </c>
      <c r="BO81" s="114">
        <f t="shared" si="396"/>
        <v>191.60071940473077</v>
      </c>
      <c r="BP81" s="113">
        <f t="shared" si="397"/>
        <v>6.5691906654429717</v>
      </c>
      <c r="BQ81" s="97">
        <f t="shared" si="398"/>
        <v>-1.0999999940395355E-2</v>
      </c>
      <c r="BR81" s="113">
        <f t="shared" si="399"/>
        <v>-3.0000000260770321E-2</v>
      </c>
      <c r="BS81" s="113">
        <f t="shared" si="400"/>
        <v>-4.00000000000027E-2</v>
      </c>
      <c r="BT81" s="114">
        <f t="shared" si="391"/>
        <v>249.86369683306847</v>
      </c>
      <c r="BU81" s="115">
        <f t="shared" si="392"/>
        <v>3.195309084165282E-2</v>
      </c>
      <c r="BV81" s="116">
        <v>0.04</v>
      </c>
      <c r="BW81" s="99"/>
      <c r="BX81" s="124" t="s">
        <v>54</v>
      </c>
      <c r="BY81" s="96"/>
      <c r="BZ81" s="97">
        <f t="shared" ref="BZ81:CB122" si="423">BI81-AQ81</f>
        <v>-9.9999993108212948E-4</v>
      </c>
      <c r="CA81" s="97">
        <f t="shared" si="423"/>
        <v>-8.0000003799796104E-3</v>
      </c>
      <c r="CB81" s="97">
        <f t="shared" si="423"/>
        <v>-2.2999999999999687E-2</v>
      </c>
      <c r="CC81" s="114">
        <f t="shared" ref="CC81" si="424">IF(DEGREES(ATAN2(BZ81,CA81))&lt;0,(DEGREES(ATAN2(BZ81,CA81)))+360,DEGREES(ATAN2(BZ81,CA81)))</f>
        <v>262.87498447203438</v>
      </c>
      <c r="CD81" s="115">
        <f t="shared" ref="CD81" si="425">SQRT(POWER(BZ81,2)+POWER(CA81,2))</f>
        <v>8.0622581167957025E-3</v>
      </c>
      <c r="CE81" s="116"/>
      <c r="CF81" s="99"/>
      <c r="CG81" s="124" t="s">
        <v>54</v>
      </c>
      <c r="CH81" s="101"/>
      <c r="CI81" s="89" t="s">
        <v>112</v>
      </c>
      <c r="CJ81" s="1">
        <v>1726723.084</v>
      </c>
      <c r="CK81" s="1">
        <v>6452425.7960000001</v>
      </c>
      <c r="CL81" s="3">
        <v>31.061</v>
      </c>
      <c r="CM81" s="107">
        <f t="shared" ref="CM81:CM122" si="426">CJ81-C81</f>
        <v>-6.4439999999012798</v>
      </c>
      <c r="CN81" s="107">
        <f t="shared" ref="CN81:CN122" si="427">CK81-D81</f>
        <v>-1.3200000002980232</v>
      </c>
      <c r="CO81" s="107">
        <f t="shared" ref="CO81:CO122" si="428">CL81-E81</f>
        <v>6.3170000000000002</v>
      </c>
      <c r="CP81" s="126">
        <f t="shared" ref="CP81" si="429">IF(DEGREES(ATAN2(CM81,CN81))&lt;0,(DEGREES(ATAN2(CM81,CN81)))+360,DEGREES(ATAN2(CM81,CN81)))</f>
        <v>191.5764225527943</v>
      </c>
      <c r="CQ81" s="127">
        <f t="shared" ref="CQ81" si="430">SQRT(POWER(CM81,2)+POWER(CN81,2))</f>
        <v>6.577806321222484</v>
      </c>
      <c r="CR81" s="107">
        <f t="shared" ref="CR81" si="431">CJ81-BI81</f>
        <v>-9.0000000782310963E-3</v>
      </c>
      <c r="CS81" s="107">
        <f t="shared" ref="CS81" si="432">CK81-BJ81</f>
        <v>1.0000001639127731E-3</v>
      </c>
      <c r="CT81" s="107">
        <f t="shared" ref="CT81" si="433">CL81-BK81</f>
        <v>-3.399999999999892E-2</v>
      </c>
      <c r="CU81" s="126">
        <f t="shared" ref="CU81" si="434">IF(DEGREES(ATAN2(CR81,CS81))&lt;0,(DEGREES(ATAN2(CR81,CS81)))+360,DEGREES(ATAN2(CR81,CS81)))</f>
        <v>173.65980727797694</v>
      </c>
      <c r="CV81" s="127">
        <f t="shared" ref="CV81" si="435">SQRT(POWER(CR81,2)+POWER(CS81,2))</f>
        <v>9.0553852339911693E-3</v>
      </c>
      <c r="CW81" s="128">
        <v>0.04</v>
      </c>
      <c r="CX81" s="109"/>
      <c r="CY81" s="129" t="s">
        <v>54</v>
      </c>
      <c r="CZ81" s="101"/>
      <c r="DA81" s="112" t="s">
        <v>112</v>
      </c>
      <c r="DB81" s="1">
        <v>1726723.0870000001</v>
      </c>
      <c r="DC81" s="1">
        <v>6452425.8039999995</v>
      </c>
      <c r="DD81" s="1">
        <v>31.111000000000001</v>
      </c>
      <c r="DE81" s="97">
        <f t="shared" si="401"/>
        <v>-6.4409999998752028</v>
      </c>
      <c r="DF81" s="113">
        <f t="shared" si="402"/>
        <v>-1.3120000008493662</v>
      </c>
      <c r="DG81" s="113">
        <f t="shared" si="403"/>
        <v>6.3670000000000009</v>
      </c>
      <c r="DH81" s="114">
        <f t="shared" si="339"/>
        <v>191.51335668750991</v>
      </c>
      <c r="DI81" s="113">
        <f t="shared" si="377"/>
        <v>6.573265931074225</v>
      </c>
      <c r="DJ81" s="97">
        <f t="shared" si="341"/>
        <v>-6.0000000521540642E-3</v>
      </c>
      <c r="DK81" s="113">
        <f t="shared" si="342"/>
        <v>8.999999612569809E-3</v>
      </c>
      <c r="DL81" s="113">
        <f t="shared" si="343"/>
        <v>1.6000000000001791E-2</v>
      </c>
      <c r="DM81" s="114">
        <f t="shared" si="344"/>
        <v>123.69006889420682</v>
      </c>
      <c r="DN81" s="115">
        <f t="shared" si="345"/>
        <v>1.0816653532960437E-2</v>
      </c>
      <c r="DO81" s="116">
        <v>0.04</v>
      </c>
      <c r="DP81" s="99"/>
      <c r="DQ81" s="124" t="s">
        <v>54</v>
      </c>
      <c r="DR81" s="96"/>
      <c r="DS81" s="97">
        <f t="shared" ref="DS81" si="436">DB81-CJ81</f>
        <v>3.0000000260770321E-3</v>
      </c>
      <c r="DT81" s="97">
        <f t="shared" ref="DT81" si="437">DC81-CK81</f>
        <v>7.9999994486570358E-3</v>
      </c>
      <c r="DU81" s="97">
        <f t="shared" ref="DU81" si="438">DD81-CL81</f>
        <v>5.0000000000000711E-2</v>
      </c>
      <c r="DV81" s="114">
        <f t="shared" ref="DV81" si="439">IF(DEGREES(ATAN2(DS81,DT81))&lt;0,(DEGREES(ATAN2(DS81,DT81)))+360,DEGREES(ATAN2(DS81,DT81)))</f>
        <v>69.44395331847528</v>
      </c>
      <c r="DW81" s="115">
        <f t="shared" ref="DW81" si="440">SQRT(POWER(DS81,2)+POWER(DT81,2))</f>
        <v>8.5440032382352871E-3</v>
      </c>
      <c r="DX81" s="116"/>
      <c r="DY81" s="99">
        <f t="shared" ref="DY81:DY115" si="441">DW81/0.625</f>
        <v>1.3670405181176459E-2</v>
      </c>
      <c r="DZ81" s="124" t="s">
        <v>54</v>
      </c>
      <c r="EA81" s="101"/>
      <c r="EB81" s="112" t="s">
        <v>112</v>
      </c>
      <c r="EC81" s="1">
        <v>1726723.094</v>
      </c>
      <c r="ED81" s="1">
        <v>6452425.8049999997</v>
      </c>
      <c r="EE81" s="1">
        <v>31.082999999999998</v>
      </c>
      <c r="EF81" s="97">
        <f t="shared" si="404"/>
        <v>-6.4339999998919666</v>
      </c>
      <c r="EG81" s="113">
        <f t="shared" si="405"/>
        <v>-1.3110000006854534</v>
      </c>
      <c r="EH81" s="113">
        <f t="shared" si="406"/>
        <v>6.3389999999999986</v>
      </c>
      <c r="EI81" s="114">
        <f t="shared" si="112"/>
        <v>191.51699795417213</v>
      </c>
      <c r="EJ81" s="113">
        <f t="shared" si="383"/>
        <v>6.5662072005387619</v>
      </c>
      <c r="EK81" s="97">
        <f t="shared" si="407"/>
        <v>6.9999999832361937E-3</v>
      </c>
      <c r="EL81" s="113">
        <f t="shared" si="408"/>
        <v>1.0000001639127731E-3</v>
      </c>
      <c r="EM81" s="113">
        <f t="shared" si="409"/>
        <v>-2.8000000000002245E-2</v>
      </c>
      <c r="EN81" s="114">
        <f t="shared" si="114"/>
        <v>8.1301036881772983</v>
      </c>
      <c r="EO81" s="115">
        <f t="shared" si="115"/>
        <v>7.0710678184509219E-3</v>
      </c>
      <c r="EP81" s="116">
        <v>0.04</v>
      </c>
      <c r="EQ81" s="99"/>
      <c r="ER81" s="124" t="s">
        <v>54</v>
      </c>
      <c r="ES81" s="101"/>
      <c r="ET81" s="89" t="s">
        <v>112</v>
      </c>
      <c r="EU81" s="119">
        <v>1726723.0889999999</v>
      </c>
      <c r="EV81" s="119">
        <v>6452425.7740000002</v>
      </c>
      <c r="EW81" s="208">
        <v>31.088999999999999</v>
      </c>
      <c r="EX81" s="107">
        <f t="shared" ref="EX81:EX122" si="442">EU81-C81</f>
        <v>-6.4390000000130385</v>
      </c>
      <c r="EY81" s="107">
        <f t="shared" ref="EY81:EY122" si="443">EV81-D81</f>
        <v>-1.3420000001788139</v>
      </c>
      <c r="EZ81" s="107">
        <f t="shared" ref="EZ81:EZ122" si="444">EW81-E81</f>
        <v>6.3449999999999989</v>
      </c>
      <c r="FA81" s="126">
        <f t="shared" ref="FA81" si="445">IF(DEGREES(ATAN2(EX81,EY81))&lt;0,(DEGREES(ATAN2(EX81,EY81)))+360,DEGREES(ATAN2(EX81,EY81)))</f>
        <v>191.77290824272728</v>
      </c>
      <c r="FB81" s="127">
        <f t="shared" ref="FB81" si="446">SQRT(POWER(EX81,2)+POWER(EY81,2))</f>
        <v>6.5773615531341934</v>
      </c>
      <c r="FC81" s="107">
        <f t="shared" ref="FC81:FC122" si="447">EU81-EC81</f>
        <v>-5.0000001210719347E-3</v>
      </c>
      <c r="FD81" s="107">
        <f t="shared" ref="FD81:FD122" si="448">EV81-ED81</f>
        <v>-3.0999999493360519E-2</v>
      </c>
      <c r="FE81" s="107">
        <f t="shared" ref="FE81:FE122" si="449">EW81-EE81</f>
        <v>6.0000000000002274E-3</v>
      </c>
      <c r="FF81" s="126">
        <f t="shared" ref="FF81" si="450">IF(DEGREES(ATAN2(FC81,FD81))&lt;0,(DEGREES(ATAN2(FC81,FD81)))+360,DEGREES(ATAN2(FC81,FD81)))</f>
        <v>260.83765258897836</v>
      </c>
      <c r="FG81" s="127">
        <f t="shared" ref="FG81" si="451">SQRT(POWER(FC81,2)+POWER(FD81,2))</f>
        <v>3.1400636455318411E-2</v>
      </c>
      <c r="FH81" s="128">
        <v>0.04</v>
      </c>
      <c r="FI81" s="109"/>
      <c r="FJ81" s="129" t="s">
        <v>54</v>
      </c>
      <c r="FK81" s="101"/>
      <c r="FL81" s="112" t="s">
        <v>112</v>
      </c>
      <c r="FM81" s="1">
        <v>1726723.0870000001</v>
      </c>
      <c r="FN81" s="1">
        <v>6452425.801</v>
      </c>
      <c r="FO81" s="1">
        <v>31.097000000000001</v>
      </c>
      <c r="FP81" s="97">
        <f t="shared" si="410"/>
        <v>-6.4409999998752028</v>
      </c>
      <c r="FQ81" s="113">
        <f t="shared" si="411"/>
        <v>-1.3150000004097819</v>
      </c>
      <c r="FR81" s="113">
        <f t="shared" si="412"/>
        <v>6.3530000000000015</v>
      </c>
      <c r="FS81" s="114">
        <f t="shared" si="295"/>
        <v>191.53897763157397</v>
      </c>
      <c r="FT81" s="113">
        <f t="shared" si="388"/>
        <v>6.5738653773461238</v>
      </c>
      <c r="FU81" s="97">
        <f t="shared" si="413"/>
        <v>-6.9999999832361937E-3</v>
      </c>
      <c r="FV81" s="113">
        <f t="shared" si="413"/>
        <v>-3.9999997243285179E-3</v>
      </c>
      <c r="FW81" s="113">
        <f t="shared" si="413"/>
        <v>1.4000000000002899E-2</v>
      </c>
      <c r="FX81" s="114">
        <f t="shared" si="297"/>
        <v>209.74487965506981</v>
      </c>
      <c r="FY81" s="115">
        <f t="shared" si="298"/>
        <v>8.0622575969721364E-3</v>
      </c>
      <c r="FZ81" s="116">
        <v>0.04</v>
      </c>
      <c r="GA81" s="99"/>
      <c r="GB81" s="124" t="s">
        <v>54</v>
      </c>
      <c r="GC81" s="101"/>
      <c r="GD81" s="107">
        <f t="shared" ref="GD81:GF122" si="452">FM81-EU81</f>
        <v>-1.999999862164259E-3</v>
      </c>
      <c r="GE81" s="107">
        <f t="shared" si="452"/>
        <v>2.6999999769032001E-2</v>
      </c>
      <c r="GF81" s="107">
        <f t="shared" si="452"/>
        <v>8.0000000000026716E-3</v>
      </c>
      <c r="GG81" s="126">
        <f t="shared" ref="GG81" si="453">IF(DEGREES(ATAN2(GD81,GE81))&lt;0,(DEGREES(ATAN2(GD81,GE81)))+360,DEGREES(ATAN2(GD81,GE81)))</f>
        <v>94.236394544266219</v>
      </c>
      <c r="GH81" s="127">
        <f t="shared" ref="GH81" si="454">SQRT(POWER(GD81,2)+POWER(GE81,2))</f>
        <v>2.7073972500842671E-2</v>
      </c>
      <c r="GI81" s="128">
        <v>0.04</v>
      </c>
      <c r="GJ81" s="109"/>
      <c r="GK81" s="129" t="s">
        <v>54</v>
      </c>
      <c r="GL81" s="101"/>
      <c r="GM81" s="119"/>
    </row>
    <row r="82" spans="1:195" x14ac:dyDescent="0.35">
      <c r="A82" s="18" t="s">
        <v>113</v>
      </c>
      <c r="B82" s="44">
        <v>45399</v>
      </c>
      <c r="C82" s="107">
        <v>1726777.7949999999</v>
      </c>
      <c r="D82" s="107">
        <v>6451999.9050000003</v>
      </c>
      <c r="E82" s="107">
        <v>19.940999999999999</v>
      </c>
      <c r="F82" s="20" t="s">
        <v>119</v>
      </c>
      <c r="G82" s="113"/>
      <c r="H82" s="115"/>
      <c r="I82" s="119"/>
      <c r="J82" s="119"/>
      <c r="K82" s="119"/>
      <c r="L82" s="120"/>
      <c r="M82" s="119"/>
      <c r="N82" s="19"/>
      <c r="O82" s="89" t="s">
        <v>113</v>
      </c>
      <c r="P82" s="90">
        <v>1726768.6540000001</v>
      </c>
      <c r="Q82" s="90">
        <v>6451998.8880000003</v>
      </c>
      <c r="R82" s="90">
        <v>26.289000000000001</v>
      </c>
      <c r="S82" s="97">
        <f t="shared" ref="S82:S116" si="455">P82-C82</f>
        <v>-9.1409999998286366</v>
      </c>
      <c r="T82" s="113">
        <f t="shared" ref="T82:T116" si="456">Q82-D82</f>
        <v>-1.0169999999925494</v>
      </c>
      <c r="U82" s="113">
        <f t="shared" ref="U82:U116" si="457">R82-E82</f>
        <v>6.3480000000000025</v>
      </c>
      <c r="V82" s="114">
        <f t="shared" ref="V82:V85" si="458">IF(DEGREES(ATAN2(S82,T82))&lt;0,(DEGREES(ATAN2(S82,T82)))+360,DEGREES(ATAN2(S82,T82)))</f>
        <v>186.34844702717433</v>
      </c>
      <c r="W82" s="115">
        <f t="shared" ref="W82:W85" si="459">SQRT(POWER(S82,2)+POWER(T82,2))</f>
        <v>9.1974001759655977</v>
      </c>
      <c r="X82" s="113"/>
      <c r="Y82" s="113"/>
      <c r="Z82" s="113"/>
      <c r="AA82" s="114"/>
      <c r="AB82" s="115"/>
      <c r="AC82" s="93"/>
      <c r="AD82" s="132"/>
      <c r="AE82" s="123"/>
      <c r="AF82" s="96"/>
      <c r="AG82" s="97"/>
      <c r="AH82" s="113"/>
      <c r="AI82" s="113"/>
      <c r="AJ82" s="114"/>
      <c r="AK82" s="115"/>
      <c r="AL82" s="116"/>
      <c r="AM82" s="99"/>
      <c r="AN82" s="124"/>
      <c r="AO82" s="101"/>
      <c r="AP82" s="89"/>
      <c r="AQ82" s="2"/>
      <c r="AR82" s="2"/>
      <c r="AS82" s="4"/>
      <c r="AT82" s="107"/>
      <c r="AU82" s="107"/>
      <c r="AV82" s="107"/>
      <c r="AW82" s="126"/>
      <c r="AX82" s="127"/>
      <c r="AY82" s="107"/>
      <c r="AZ82" s="107"/>
      <c r="BA82" s="107"/>
      <c r="BB82" s="126"/>
      <c r="BC82" s="127"/>
      <c r="BD82" s="128"/>
      <c r="BE82" s="109"/>
      <c r="BF82" s="129"/>
      <c r="BG82" s="101"/>
      <c r="BH82" s="112" t="s">
        <v>113</v>
      </c>
      <c r="BI82" s="90">
        <v>1726768.6510000001</v>
      </c>
      <c r="BJ82" s="90">
        <v>6451998.8839999996</v>
      </c>
      <c r="BK82" s="90">
        <v>26.268000000000001</v>
      </c>
      <c r="BL82" s="97">
        <f t="shared" si="393"/>
        <v>-9.1439999998547137</v>
      </c>
      <c r="BM82" s="113">
        <f t="shared" si="394"/>
        <v>-1.0210000006482005</v>
      </c>
      <c r="BN82" s="113">
        <f t="shared" si="395"/>
        <v>6.3270000000000017</v>
      </c>
      <c r="BO82" s="114">
        <f t="shared" si="396"/>
        <v>186.37113753332397</v>
      </c>
      <c r="BP82" s="113">
        <f t="shared" si="397"/>
        <v>9.2008247999115067</v>
      </c>
      <c r="BQ82" s="97">
        <f t="shared" si="398"/>
        <v>-3.0000000260770321E-3</v>
      </c>
      <c r="BR82" s="113">
        <f t="shared" si="399"/>
        <v>-4.0000006556510925E-3</v>
      </c>
      <c r="BS82" s="113">
        <f t="shared" si="400"/>
        <v>-2.1000000000000796E-2</v>
      </c>
      <c r="BT82" s="114">
        <f t="shared" si="391"/>
        <v>233.13010662302378</v>
      </c>
      <c r="BU82" s="115">
        <f t="shared" si="392"/>
        <v>5.0000005401671073E-3</v>
      </c>
      <c r="BV82" s="116">
        <v>0.04</v>
      </c>
      <c r="BW82" s="99"/>
      <c r="BX82" s="124" t="s">
        <v>54</v>
      </c>
      <c r="BY82" s="96"/>
      <c r="BZ82" s="97"/>
      <c r="CA82" s="97"/>
      <c r="CB82" s="97"/>
      <c r="CC82" s="114"/>
      <c r="CD82" s="115"/>
      <c r="CE82" s="116"/>
      <c r="CF82" s="99"/>
      <c r="CG82" s="124"/>
      <c r="CH82" s="101"/>
      <c r="CI82" s="89"/>
      <c r="CJ82" s="2"/>
      <c r="CK82" s="1"/>
      <c r="CL82" s="3"/>
      <c r="CM82" s="107"/>
      <c r="CN82" s="107"/>
      <c r="CO82" s="107"/>
      <c r="CP82" s="126"/>
      <c r="CQ82" s="127"/>
      <c r="CR82" s="107"/>
      <c r="CS82" s="107"/>
      <c r="CT82" s="107"/>
      <c r="CU82" s="126"/>
      <c r="CV82" s="127"/>
      <c r="CW82" s="128"/>
      <c r="CX82" s="109"/>
      <c r="CY82" s="129"/>
      <c r="CZ82" s="101"/>
      <c r="DA82" s="112" t="s">
        <v>113</v>
      </c>
      <c r="DB82" s="1">
        <v>1726768.6259999999</v>
      </c>
      <c r="DC82" s="1">
        <v>6451998.8799999999</v>
      </c>
      <c r="DD82" s="1">
        <v>26.248999999999999</v>
      </c>
      <c r="DE82" s="97">
        <f t="shared" si="401"/>
        <v>-9.1689999999944121</v>
      </c>
      <c r="DF82" s="113">
        <f t="shared" si="402"/>
        <v>-1.025000000372529</v>
      </c>
      <c r="DG82" s="113">
        <f t="shared" si="403"/>
        <v>6.3079999999999998</v>
      </c>
      <c r="DH82" s="114">
        <f t="shared" si="339"/>
        <v>186.37859649735961</v>
      </c>
      <c r="DI82" s="113">
        <f t="shared" si="377"/>
        <v>9.2261143500750737</v>
      </c>
      <c r="DJ82" s="97">
        <f t="shared" si="341"/>
        <v>-2.5000000139698386E-2</v>
      </c>
      <c r="DK82" s="113">
        <f t="shared" si="342"/>
        <v>-3.9999997243285179E-3</v>
      </c>
      <c r="DL82" s="113">
        <f t="shared" si="343"/>
        <v>-1.9000000000001904E-2</v>
      </c>
      <c r="DM82" s="114">
        <f t="shared" si="344"/>
        <v>189.09027625485223</v>
      </c>
      <c r="DN82" s="115">
        <f t="shared" si="345"/>
        <v>2.5317977896734713E-2</v>
      </c>
      <c r="DO82" s="116">
        <v>0.04</v>
      </c>
      <c r="DP82" s="99"/>
      <c r="DQ82" s="124" t="s">
        <v>54</v>
      </c>
      <c r="DR82" s="96"/>
      <c r="DS82" s="97"/>
      <c r="DT82" s="97"/>
      <c r="DU82" s="97"/>
      <c r="DV82" s="114"/>
      <c r="DW82" s="115"/>
      <c r="DX82" s="116"/>
      <c r="DY82" s="99"/>
      <c r="DZ82" s="124"/>
      <c r="EA82" s="101"/>
      <c r="EB82" s="112" t="s">
        <v>113</v>
      </c>
      <c r="EC82" s="1">
        <v>1726768.6510000001</v>
      </c>
      <c r="ED82" s="1">
        <v>6451998.8880000003</v>
      </c>
      <c r="EE82" s="1">
        <v>26.222999999999999</v>
      </c>
      <c r="EF82" s="97">
        <f t="shared" si="404"/>
        <v>-9.1439999998547137</v>
      </c>
      <c r="EG82" s="113">
        <f t="shared" si="405"/>
        <v>-1.0169999999925494</v>
      </c>
      <c r="EH82" s="113">
        <f t="shared" si="406"/>
        <v>6.282</v>
      </c>
      <c r="EI82" s="114">
        <f t="shared" ref="EI82:EI95" si="460">IF(DEGREES(ATAN2(EF82,EG82))&lt;0,(DEGREES(ATAN2(EF82,EG82)))+360,DEGREES(ATAN2(EF82,EG82)))</f>
        <v>186.34638120035405</v>
      </c>
      <c r="EJ82" s="113">
        <f t="shared" si="383"/>
        <v>9.2003817854112917</v>
      </c>
      <c r="EK82" s="97">
        <f t="shared" si="407"/>
        <v>2.5000000139698386E-2</v>
      </c>
      <c r="EL82" s="113">
        <f t="shared" si="408"/>
        <v>8.0000003799796104E-3</v>
      </c>
      <c r="EM82" s="113">
        <f t="shared" si="409"/>
        <v>-2.5999999999999801E-2</v>
      </c>
      <c r="EN82" s="114">
        <f t="shared" ref="EN82:EN95" si="461">IF(DEGREES(ATAN2(EK82,EL82))&lt;0,(DEGREES(ATAN2(EK82,EL82)))+360,DEGREES(ATAN2(EK82,EL82)))</f>
        <v>17.744672322078227</v>
      </c>
      <c r="EO82" s="115">
        <f t="shared" ref="EO82:EO95" si="462">SQRT(POWER(EK82,2)+POWER(EL82,2))</f>
        <v>2.6248809745674055E-2</v>
      </c>
      <c r="EP82" s="116">
        <v>0.04</v>
      </c>
      <c r="EQ82" s="99"/>
      <c r="ER82" s="124" t="s">
        <v>54</v>
      </c>
      <c r="ES82" s="101"/>
      <c r="ET82" s="89"/>
      <c r="EU82" s="119"/>
      <c r="EV82" s="119"/>
      <c r="EW82" s="208"/>
      <c r="EX82" s="107"/>
      <c r="EY82" s="107"/>
      <c r="EZ82" s="107"/>
      <c r="FA82" s="126"/>
      <c r="FB82" s="127"/>
      <c r="FC82" s="107"/>
      <c r="FD82" s="107"/>
      <c r="FE82" s="107"/>
      <c r="FF82" s="126"/>
      <c r="FG82" s="127"/>
      <c r="FH82" s="128"/>
      <c r="FI82" s="109"/>
      <c r="FJ82" s="129"/>
      <c r="FK82" s="101"/>
      <c r="FL82" s="112" t="s">
        <v>113</v>
      </c>
      <c r="FM82" s="1">
        <v>1726768.6510000001</v>
      </c>
      <c r="FN82" s="1">
        <v>6451998.8839999996</v>
      </c>
      <c r="FO82" s="1">
        <v>26.216000000000001</v>
      </c>
      <c r="FP82" s="97">
        <f t="shared" si="410"/>
        <v>-9.1439999998547137</v>
      </c>
      <c r="FQ82" s="113">
        <f t="shared" si="411"/>
        <v>-1.0210000006482005</v>
      </c>
      <c r="FR82" s="113">
        <f t="shared" si="412"/>
        <v>6.2750000000000021</v>
      </c>
      <c r="FS82" s="114">
        <f t="shared" si="295"/>
        <v>186.37113753332397</v>
      </c>
      <c r="FT82" s="113">
        <f t="shared" si="388"/>
        <v>9.2008247999115067</v>
      </c>
      <c r="FU82" s="97">
        <f t="shared" si="413"/>
        <v>0</v>
      </c>
      <c r="FV82" s="113">
        <f t="shared" si="413"/>
        <v>-4.0000006556510925E-3</v>
      </c>
      <c r="FW82" s="113">
        <f t="shared" si="413"/>
        <v>-6.9999999999978968E-3</v>
      </c>
      <c r="FX82" s="114">
        <f t="shared" si="297"/>
        <v>270</v>
      </c>
      <c r="FY82" s="115">
        <f t="shared" si="298"/>
        <v>4.0000006556510925E-3</v>
      </c>
      <c r="FZ82" s="116">
        <v>0.04</v>
      </c>
      <c r="GA82" s="99"/>
      <c r="GB82" s="124" t="s">
        <v>54</v>
      </c>
      <c r="GC82" s="101"/>
      <c r="GD82" s="107"/>
      <c r="GE82" s="107"/>
      <c r="GF82" s="107"/>
      <c r="GG82" s="126"/>
      <c r="GH82" s="127"/>
      <c r="GI82" s="128"/>
      <c r="GJ82" s="109"/>
      <c r="GK82" s="129"/>
      <c r="GL82" s="101"/>
      <c r="GM82" s="119"/>
    </row>
    <row r="83" spans="1:195" x14ac:dyDescent="0.35">
      <c r="A83" s="18" t="s">
        <v>114</v>
      </c>
      <c r="B83" s="44">
        <v>45399</v>
      </c>
      <c r="C83" s="107">
        <v>1726934.43</v>
      </c>
      <c r="D83" s="107">
        <v>6451937.6330000004</v>
      </c>
      <c r="E83" s="107">
        <v>17.904</v>
      </c>
      <c r="F83" s="20" t="s">
        <v>119</v>
      </c>
      <c r="G83" s="113"/>
      <c r="H83" s="115"/>
      <c r="I83" s="119"/>
      <c r="J83" s="119"/>
      <c r="K83" s="119"/>
      <c r="L83" s="120"/>
      <c r="M83" s="119"/>
      <c r="N83" s="19"/>
      <c r="O83" s="89" t="s">
        <v>114</v>
      </c>
      <c r="P83" s="90">
        <v>1726923.9839999999</v>
      </c>
      <c r="Q83" s="90">
        <v>6451934.5549999997</v>
      </c>
      <c r="R83" s="90">
        <v>19.975000000000001</v>
      </c>
      <c r="S83" s="97">
        <f t="shared" si="455"/>
        <v>-10.445999999996275</v>
      </c>
      <c r="T83" s="113">
        <f t="shared" si="456"/>
        <v>-3.0780000006780028</v>
      </c>
      <c r="U83" s="113">
        <f t="shared" si="457"/>
        <v>2.0710000000000015</v>
      </c>
      <c r="V83" s="114">
        <f t="shared" si="458"/>
        <v>196.41804392544111</v>
      </c>
      <c r="W83" s="115">
        <f t="shared" si="459"/>
        <v>10.890041322423711</v>
      </c>
      <c r="X83" s="113"/>
      <c r="Y83" s="113"/>
      <c r="Z83" s="113"/>
      <c r="AA83" s="114"/>
      <c r="AB83" s="115"/>
      <c r="AC83" s="93"/>
      <c r="AD83" s="132"/>
      <c r="AE83" s="123"/>
      <c r="AF83" s="96"/>
      <c r="AG83" s="97"/>
      <c r="AH83" s="113"/>
      <c r="AI83" s="113"/>
      <c r="AJ83" s="114"/>
      <c r="AK83" s="115"/>
      <c r="AL83" s="116"/>
      <c r="AM83" s="99"/>
      <c r="AN83" s="124"/>
      <c r="AO83" s="101"/>
      <c r="AP83" s="89"/>
      <c r="AQ83" s="2"/>
      <c r="AR83" s="2"/>
      <c r="AS83" s="4"/>
      <c r="AT83" s="107"/>
      <c r="AU83" s="107"/>
      <c r="AV83" s="107"/>
      <c r="AW83" s="126"/>
      <c r="AX83" s="127"/>
      <c r="AY83" s="107"/>
      <c r="AZ83" s="107"/>
      <c r="BA83" s="107"/>
      <c r="BB83" s="126"/>
      <c r="BC83" s="127"/>
      <c r="BD83" s="128"/>
      <c r="BE83" s="109"/>
      <c r="BF83" s="129"/>
      <c r="BG83" s="101"/>
      <c r="BH83" s="112" t="s">
        <v>114</v>
      </c>
      <c r="BI83" s="90">
        <v>1726923.9350000001</v>
      </c>
      <c r="BJ83" s="90">
        <v>6451934.5350000001</v>
      </c>
      <c r="BK83" s="90">
        <v>19.934999999999999</v>
      </c>
      <c r="BL83" s="97">
        <f t="shared" si="393"/>
        <v>-10.494999999878928</v>
      </c>
      <c r="BM83" s="113">
        <f t="shared" si="394"/>
        <v>-3.098000000230968</v>
      </c>
      <c r="BN83" s="113">
        <f t="shared" si="395"/>
        <v>2.0309999999999988</v>
      </c>
      <c r="BO83" s="114">
        <f t="shared" si="396"/>
        <v>196.44597771629597</v>
      </c>
      <c r="BP83" s="113">
        <f t="shared" si="397"/>
        <v>10.94269751929979</v>
      </c>
      <c r="BQ83" s="97">
        <f t="shared" si="398"/>
        <v>-4.8999999882653356E-2</v>
      </c>
      <c r="BR83" s="113">
        <f t="shared" si="399"/>
        <v>-1.9999999552965164E-2</v>
      </c>
      <c r="BS83" s="113">
        <f t="shared" si="400"/>
        <v>-4.00000000000027E-2</v>
      </c>
      <c r="BT83" s="114">
        <f t="shared" si="391"/>
        <v>202.2034781319939</v>
      </c>
      <c r="BU83" s="115">
        <f t="shared" si="392"/>
        <v>5.2924474212018728E-2</v>
      </c>
      <c r="BV83" s="116">
        <v>0.04</v>
      </c>
      <c r="BW83" s="99"/>
      <c r="BX83" s="124" t="s">
        <v>54</v>
      </c>
      <c r="BY83" s="96"/>
      <c r="BZ83" s="97"/>
      <c r="CA83" s="97"/>
      <c r="CB83" s="97"/>
      <c r="CC83" s="114"/>
      <c r="CD83" s="115"/>
      <c r="CE83" s="116"/>
      <c r="CF83" s="99"/>
      <c r="CG83" s="124"/>
      <c r="CH83" s="101"/>
      <c r="CI83" s="89"/>
      <c r="CJ83" s="2"/>
      <c r="CK83" s="1"/>
      <c r="CL83" s="3"/>
      <c r="CM83" s="107"/>
      <c r="CN83" s="107"/>
      <c r="CO83" s="107"/>
      <c r="CP83" s="126"/>
      <c r="CQ83" s="127"/>
      <c r="CR83" s="107"/>
      <c r="CS83" s="107"/>
      <c r="CT83" s="107"/>
      <c r="CU83" s="126"/>
      <c r="CV83" s="127"/>
      <c r="CW83" s="128"/>
      <c r="CX83" s="109"/>
      <c r="CY83" s="129"/>
      <c r="CZ83" s="101"/>
      <c r="DA83" s="112" t="s">
        <v>114</v>
      </c>
      <c r="DB83" s="1">
        <v>1726923.946</v>
      </c>
      <c r="DC83" s="1">
        <v>6451934.5350000001</v>
      </c>
      <c r="DD83" s="1">
        <v>19.879000000000001</v>
      </c>
      <c r="DE83" s="97">
        <f t="shared" si="401"/>
        <v>-10.483999999938533</v>
      </c>
      <c r="DF83" s="113">
        <f t="shared" si="402"/>
        <v>-3.098000000230968</v>
      </c>
      <c r="DG83" s="113">
        <f t="shared" si="403"/>
        <v>1.9750000000000014</v>
      </c>
      <c r="DH83" s="114">
        <f t="shared" si="339"/>
        <v>196.46229947064745</v>
      </c>
      <c r="DI83" s="113">
        <f t="shared" si="377"/>
        <v>10.932148004858982</v>
      </c>
      <c r="DJ83" s="97">
        <f t="shared" si="341"/>
        <v>1.0999999940395355E-2</v>
      </c>
      <c r="DK83" s="113">
        <f t="shared" si="342"/>
        <v>0</v>
      </c>
      <c r="DL83" s="113">
        <f t="shared" si="343"/>
        <v>-5.5999999999997385E-2</v>
      </c>
      <c r="DM83" s="114">
        <f t="shared" si="344"/>
        <v>0</v>
      </c>
      <c r="DN83" s="115">
        <f t="shared" si="345"/>
        <v>1.0999999940395355E-2</v>
      </c>
      <c r="DO83" s="116">
        <v>0.04</v>
      </c>
      <c r="DP83" s="99"/>
      <c r="DQ83" s="124" t="s">
        <v>54</v>
      </c>
      <c r="DR83" s="96"/>
      <c r="DS83" s="97"/>
      <c r="DT83" s="97"/>
      <c r="DU83" s="97"/>
      <c r="DV83" s="114"/>
      <c r="DW83" s="115"/>
      <c r="DX83" s="116"/>
      <c r="DY83" s="99"/>
      <c r="DZ83" s="124"/>
      <c r="EA83" s="101"/>
      <c r="EB83" s="112" t="s">
        <v>114</v>
      </c>
      <c r="EC83" s="1">
        <v>1726923.95</v>
      </c>
      <c r="ED83" s="1">
        <v>6451934.5439999998</v>
      </c>
      <c r="EE83" s="1">
        <v>19.870999999999999</v>
      </c>
      <c r="EF83" s="97">
        <f t="shared" si="404"/>
        <v>-10.479999999981374</v>
      </c>
      <c r="EG83" s="113">
        <f t="shared" si="405"/>
        <v>-3.0890000006183982</v>
      </c>
      <c r="EH83" s="113">
        <f t="shared" si="406"/>
        <v>1.9669999999999987</v>
      </c>
      <c r="EI83" s="114">
        <f t="shared" si="460"/>
        <v>196.42298173770391</v>
      </c>
      <c r="EJ83" s="113">
        <f t="shared" si="383"/>
        <v>10.925764092429876</v>
      </c>
      <c r="EK83" s="97">
        <f t="shared" si="407"/>
        <v>3.9999999571591616E-3</v>
      </c>
      <c r="EL83" s="113">
        <f t="shared" si="408"/>
        <v>8.999999612569809E-3</v>
      </c>
      <c r="EM83" s="113">
        <f t="shared" si="409"/>
        <v>-8.0000000000026716E-3</v>
      </c>
      <c r="EN83" s="114">
        <f t="shared" si="461"/>
        <v>66.037510337781939</v>
      </c>
      <c r="EO83" s="115">
        <f t="shared" si="462"/>
        <v>9.8488574303586107E-3</v>
      </c>
      <c r="EP83" s="116">
        <v>0.04</v>
      </c>
      <c r="EQ83" s="99"/>
      <c r="ER83" s="124" t="s">
        <v>54</v>
      </c>
      <c r="ES83" s="101"/>
      <c r="ET83" s="89"/>
      <c r="EU83" s="119"/>
      <c r="EV83" s="119"/>
      <c r="EW83" s="208"/>
      <c r="EX83" s="107"/>
      <c r="EY83" s="107"/>
      <c r="EZ83" s="107"/>
      <c r="FA83" s="126"/>
      <c r="FB83" s="127"/>
      <c r="FC83" s="107"/>
      <c r="FD83" s="107"/>
      <c r="FE83" s="107"/>
      <c r="FF83" s="126"/>
      <c r="FG83" s="127"/>
      <c r="FH83" s="128"/>
      <c r="FI83" s="109"/>
      <c r="FJ83" s="129"/>
      <c r="FK83" s="101"/>
      <c r="FL83" s="112" t="s">
        <v>114</v>
      </c>
      <c r="FM83" s="1">
        <v>1726923.9550000001</v>
      </c>
      <c r="FN83" s="1">
        <v>6451934.5290000001</v>
      </c>
      <c r="FO83" s="1">
        <v>19.86</v>
      </c>
      <c r="FP83" s="97">
        <f t="shared" si="410"/>
        <v>-10.474999999860302</v>
      </c>
      <c r="FQ83" s="113">
        <f t="shared" si="411"/>
        <v>-3.1040000002831221</v>
      </c>
      <c r="FR83" s="113">
        <f t="shared" si="412"/>
        <v>1.9559999999999995</v>
      </c>
      <c r="FS83" s="114">
        <f t="shared" si="295"/>
        <v>196.50585124461537</v>
      </c>
      <c r="FT83" s="113">
        <f t="shared" si="388"/>
        <v>10.925220409622451</v>
      </c>
      <c r="FU83" s="97">
        <f t="shared" si="413"/>
        <v>5.0000001210719347E-3</v>
      </c>
      <c r="FV83" s="113">
        <f t="shared" si="413"/>
        <v>-1.4999999664723873E-2</v>
      </c>
      <c r="FW83" s="113">
        <f t="shared" si="413"/>
        <v>-1.0999999999999233E-2</v>
      </c>
      <c r="FX83" s="114">
        <f t="shared" si="297"/>
        <v>288.43494962333483</v>
      </c>
      <c r="FY83" s="115">
        <f t="shared" si="298"/>
        <v>1.5811388021057343E-2</v>
      </c>
      <c r="FZ83" s="116">
        <v>0.04</v>
      </c>
      <c r="GA83" s="99"/>
      <c r="GB83" s="124" t="s">
        <v>54</v>
      </c>
      <c r="GC83" s="101"/>
      <c r="GD83" s="107"/>
      <c r="GE83" s="107"/>
      <c r="GF83" s="107"/>
      <c r="GG83" s="126"/>
      <c r="GH83" s="127"/>
      <c r="GI83" s="128"/>
      <c r="GJ83" s="109"/>
      <c r="GK83" s="129"/>
      <c r="GL83" s="101"/>
      <c r="GM83" s="119"/>
    </row>
    <row r="84" spans="1:195" x14ac:dyDescent="0.35">
      <c r="A84" s="18" t="s">
        <v>115</v>
      </c>
      <c r="B84" s="44">
        <v>45399</v>
      </c>
      <c r="C84" s="107">
        <v>1727544.048</v>
      </c>
      <c r="D84" s="107">
        <v>6452146.5130000003</v>
      </c>
      <c r="E84" s="107">
        <v>100.25</v>
      </c>
      <c r="F84" s="20" t="s">
        <v>119</v>
      </c>
      <c r="G84" s="113"/>
      <c r="H84" s="115"/>
      <c r="I84" s="119"/>
      <c r="J84" s="119"/>
      <c r="K84" s="119"/>
      <c r="L84" s="120"/>
      <c r="M84" s="119"/>
      <c r="N84" s="19"/>
      <c r="O84" s="89" t="s">
        <v>115</v>
      </c>
      <c r="P84" s="90">
        <v>1727529.523</v>
      </c>
      <c r="Q84" s="90">
        <v>6452142.0130000003</v>
      </c>
      <c r="R84" s="90">
        <v>97.766000000000005</v>
      </c>
      <c r="S84" s="97">
        <f t="shared" si="455"/>
        <v>-14.524999999906868</v>
      </c>
      <c r="T84" s="113">
        <f t="shared" si="456"/>
        <v>-4.5</v>
      </c>
      <c r="U84" s="113">
        <f t="shared" si="457"/>
        <v>-2.4839999999999947</v>
      </c>
      <c r="V84" s="114">
        <f t="shared" si="458"/>
        <v>197.21353899323947</v>
      </c>
      <c r="W84" s="115">
        <f t="shared" si="459"/>
        <v>15.206104859473202</v>
      </c>
      <c r="X84" s="113"/>
      <c r="Y84" s="113"/>
      <c r="Z84" s="113"/>
      <c r="AA84" s="114"/>
      <c r="AB84" s="115"/>
      <c r="AC84" s="93"/>
      <c r="AD84" s="122"/>
      <c r="AE84" s="123"/>
      <c r="AF84" s="96"/>
      <c r="AG84" s="97"/>
      <c r="AH84" s="113"/>
      <c r="AI84" s="113"/>
      <c r="AJ84" s="114"/>
      <c r="AK84" s="115"/>
      <c r="AL84" s="116"/>
      <c r="AM84" s="99"/>
      <c r="AN84" s="124"/>
      <c r="AO84" s="101"/>
      <c r="AP84" s="89"/>
      <c r="AQ84" s="2"/>
      <c r="AR84" s="2"/>
      <c r="AS84" s="4"/>
      <c r="AT84" s="107"/>
      <c r="AU84" s="107"/>
      <c r="AV84" s="107"/>
      <c r="AW84" s="126"/>
      <c r="AX84" s="127"/>
      <c r="AY84" s="107"/>
      <c r="AZ84" s="107"/>
      <c r="BA84" s="107"/>
      <c r="BB84" s="126"/>
      <c r="BC84" s="127"/>
      <c r="BD84" s="128"/>
      <c r="BE84" s="109"/>
      <c r="BF84" s="129"/>
      <c r="BG84" s="101"/>
      <c r="BH84" s="112" t="s">
        <v>115</v>
      </c>
      <c r="BI84" s="90">
        <v>1727529.4850000001</v>
      </c>
      <c r="BJ84" s="90">
        <v>6452141.9790000003</v>
      </c>
      <c r="BK84" s="90">
        <v>97.713999999999999</v>
      </c>
      <c r="BL84" s="97">
        <f t="shared" si="393"/>
        <v>-14.562999999849126</v>
      </c>
      <c r="BM84" s="113">
        <f t="shared" si="394"/>
        <v>-4.5339999999850988</v>
      </c>
      <c r="BN84" s="113">
        <f t="shared" si="395"/>
        <v>-2.5360000000000014</v>
      </c>
      <c r="BO84" s="114">
        <f t="shared" si="396"/>
        <v>197.29329531890122</v>
      </c>
      <c r="BP84" s="113">
        <f t="shared" si="397"/>
        <v>15.252479306508517</v>
      </c>
      <c r="BQ84" s="97">
        <f t="shared" si="398"/>
        <v>-3.7999999942258E-2</v>
      </c>
      <c r="BR84" s="113">
        <f t="shared" si="399"/>
        <v>-3.3999999985098839E-2</v>
      </c>
      <c r="BS84" s="113">
        <f t="shared" si="400"/>
        <v>-5.2000000000006708E-2</v>
      </c>
      <c r="BT84" s="114">
        <f t="shared" si="391"/>
        <v>221.82016991092087</v>
      </c>
      <c r="BU84" s="115">
        <f t="shared" si="392"/>
        <v>5.0990195082960106E-2</v>
      </c>
      <c r="BV84" s="116">
        <v>0.04</v>
      </c>
      <c r="BW84" s="99"/>
      <c r="BX84" s="124" t="s">
        <v>54</v>
      </c>
      <c r="BY84" s="96"/>
      <c r="BZ84" s="97"/>
      <c r="CA84" s="97"/>
      <c r="CB84" s="97"/>
      <c r="CC84" s="114"/>
      <c r="CD84" s="115"/>
      <c r="CE84" s="116"/>
      <c r="CF84" s="99"/>
      <c r="CG84" s="124"/>
      <c r="CH84" s="101"/>
      <c r="CI84" s="89"/>
      <c r="CJ84" s="2"/>
      <c r="CK84" s="1"/>
      <c r="CL84" s="3"/>
      <c r="CM84" s="107"/>
      <c r="CN84" s="107"/>
      <c r="CO84" s="107"/>
      <c r="CP84" s="126"/>
      <c r="CQ84" s="127"/>
      <c r="CR84" s="107"/>
      <c r="CS84" s="107"/>
      <c r="CT84" s="107"/>
      <c r="CU84" s="126"/>
      <c r="CV84" s="127"/>
      <c r="CW84" s="128"/>
      <c r="CX84" s="109"/>
      <c r="CY84" s="129"/>
      <c r="CZ84" s="101"/>
      <c r="DA84" s="112" t="s">
        <v>115</v>
      </c>
      <c r="DB84" s="1">
        <v>1727529.463</v>
      </c>
      <c r="DC84" s="1">
        <v>6452142.0029999996</v>
      </c>
      <c r="DD84" s="1">
        <v>97.715000000000003</v>
      </c>
      <c r="DE84" s="97">
        <f t="shared" si="401"/>
        <v>-14.584999999962747</v>
      </c>
      <c r="DF84" s="113">
        <f t="shared" si="402"/>
        <v>-4.5100000007078052</v>
      </c>
      <c r="DG84" s="113">
        <f t="shared" si="403"/>
        <v>-2.5349999999999966</v>
      </c>
      <c r="DH84" s="114">
        <f t="shared" si="339"/>
        <v>197.18274903113507</v>
      </c>
      <c r="DI84" s="113">
        <f t="shared" si="377"/>
        <v>15.266378909397531</v>
      </c>
      <c r="DJ84" s="97">
        <f t="shared" si="341"/>
        <v>-2.2000000113621354E-2</v>
      </c>
      <c r="DK84" s="113">
        <f t="shared" si="342"/>
        <v>2.3999999277293682E-2</v>
      </c>
      <c r="DL84" s="113">
        <f t="shared" si="343"/>
        <v>1.0000000000047748E-3</v>
      </c>
      <c r="DM84" s="114">
        <f t="shared" si="344"/>
        <v>132.51044808480941</v>
      </c>
      <c r="DN84" s="115">
        <f t="shared" si="345"/>
        <v>3.2557640736230208E-2</v>
      </c>
      <c r="DO84" s="116">
        <v>0.04</v>
      </c>
      <c r="DP84" s="99"/>
      <c r="DQ84" s="124" t="s">
        <v>54</v>
      </c>
      <c r="DR84" s="96"/>
      <c r="DS84" s="97"/>
      <c r="DT84" s="97"/>
      <c r="DU84" s="97"/>
      <c r="DV84" s="114"/>
      <c r="DW84" s="115"/>
      <c r="DX84" s="116"/>
      <c r="DY84" s="99"/>
      <c r="DZ84" s="124"/>
      <c r="EA84" s="101"/>
      <c r="EB84" s="112" t="s">
        <v>115</v>
      </c>
      <c r="EC84" s="1">
        <v>1727529.4609999999</v>
      </c>
      <c r="ED84" s="1">
        <v>6452142.0020000003</v>
      </c>
      <c r="EE84" s="1">
        <v>97.679000000000002</v>
      </c>
      <c r="EF84" s="97">
        <f t="shared" si="404"/>
        <v>-14.587000000057742</v>
      </c>
      <c r="EG84" s="113">
        <f t="shared" si="405"/>
        <v>-4.5109999999403954</v>
      </c>
      <c r="EH84" s="113">
        <f t="shared" si="406"/>
        <v>-2.570999999999998</v>
      </c>
      <c r="EI84" s="114">
        <f t="shared" si="460"/>
        <v>197.18411692393531</v>
      </c>
      <c r="EJ84" s="113">
        <f t="shared" si="383"/>
        <v>15.268585068733344</v>
      </c>
      <c r="EK84" s="97">
        <f t="shared" si="407"/>
        <v>-2.0000000949949026E-3</v>
      </c>
      <c r="EL84" s="113">
        <f t="shared" si="408"/>
        <v>-9.9999923259019852E-4</v>
      </c>
      <c r="EM84" s="113">
        <f t="shared" si="409"/>
        <v>-3.6000000000001364E-2</v>
      </c>
      <c r="EN84" s="114">
        <f t="shared" si="461"/>
        <v>206.56503250077731</v>
      </c>
      <c r="EO84" s="115">
        <f t="shared" si="462"/>
        <v>2.236067719269836E-3</v>
      </c>
      <c r="EP84" s="116">
        <v>0.04</v>
      </c>
      <c r="EQ84" s="99"/>
      <c r="ER84" s="124" t="s">
        <v>54</v>
      </c>
      <c r="ES84" s="101"/>
      <c r="ET84" s="89"/>
      <c r="EU84" s="119"/>
      <c r="EV84" s="119"/>
      <c r="EW84" s="208"/>
      <c r="EX84" s="107"/>
      <c r="EY84" s="107"/>
      <c r="EZ84" s="107"/>
      <c r="FA84" s="126"/>
      <c r="FB84" s="127"/>
      <c r="FC84" s="107"/>
      <c r="FD84" s="107"/>
      <c r="FE84" s="107"/>
      <c r="FF84" s="126"/>
      <c r="FG84" s="127"/>
      <c r="FH84" s="128"/>
      <c r="FI84" s="109"/>
      <c r="FJ84" s="129"/>
      <c r="FK84" s="101"/>
      <c r="FL84" s="112" t="s">
        <v>115</v>
      </c>
      <c r="FM84" s="1">
        <v>1727529.46</v>
      </c>
      <c r="FN84" s="1">
        <v>6452141.9689999996</v>
      </c>
      <c r="FO84" s="1">
        <v>97.653999999999996</v>
      </c>
      <c r="FP84" s="97">
        <f t="shared" si="410"/>
        <v>-14.587999999988824</v>
      </c>
      <c r="FQ84" s="113">
        <f t="shared" si="411"/>
        <v>-4.544000000692904</v>
      </c>
      <c r="FR84" s="113">
        <f t="shared" si="412"/>
        <v>-2.5960000000000036</v>
      </c>
      <c r="FS84" s="114">
        <f t="shared" si="295"/>
        <v>197.30123150353151</v>
      </c>
      <c r="FT84" s="113">
        <f t="shared" si="388"/>
        <v>15.279321974681045</v>
      </c>
      <c r="FU84" s="97">
        <f t="shared" si="413"/>
        <v>-9.9999993108212948E-4</v>
      </c>
      <c r="FV84" s="113">
        <f t="shared" si="413"/>
        <v>-3.300000075250864E-2</v>
      </c>
      <c r="FW84" s="113">
        <f t="shared" si="413"/>
        <v>-2.5000000000005684E-2</v>
      </c>
      <c r="FX84" s="114">
        <f t="shared" si="297"/>
        <v>268.26429557017508</v>
      </c>
      <c r="FY84" s="115">
        <f t="shared" si="298"/>
        <v>3.3015148788514269E-2</v>
      </c>
      <c r="FZ84" s="116">
        <v>0.04</v>
      </c>
      <c r="GA84" s="99"/>
      <c r="GB84" s="124" t="s">
        <v>54</v>
      </c>
      <c r="GC84" s="101"/>
      <c r="GD84" s="107"/>
      <c r="GE84" s="107"/>
      <c r="GF84" s="107"/>
      <c r="GG84" s="126"/>
      <c r="GH84" s="127"/>
      <c r="GI84" s="128"/>
      <c r="GJ84" s="109"/>
      <c r="GK84" s="129"/>
      <c r="GL84" s="101"/>
      <c r="GM84" s="119"/>
    </row>
    <row r="85" spans="1:195" x14ac:dyDescent="0.35">
      <c r="A85" s="18" t="s">
        <v>116</v>
      </c>
      <c r="B85" s="44">
        <v>45399</v>
      </c>
      <c r="C85" s="107">
        <v>1727924.9310000001</v>
      </c>
      <c r="D85" s="107">
        <v>6452358.2050000001</v>
      </c>
      <c r="E85" s="107">
        <v>207.495</v>
      </c>
      <c r="F85" s="20" t="s">
        <v>119</v>
      </c>
      <c r="G85" s="113"/>
      <c r="H85" s="115"/>
      <c r="I85" s="119"/>
      <c r="J85" s="119"/>
      <c r="K85" s="119"/>
      <c r="L85" s="120"/>
      <c r="M85" s="119"/>
      <c r="N85" s="19"/>
      <c r="O85" s="89" t="s">
        <v>116</v>
      </c>
      <c r="P85" s="90">
        <v>1727911.0660000001</v>
      </c>
      <c r="Q85" s="90">
        <v>6452353.1969999997</v>
      </c>
      <c r="R85" s="90">
        <v>206.85599999999999</v>
      </c>
      <c r="S85" s="97">
        <f t="shared" si="455"/>
        <v>-13.864999999990687</v>
      </c>
      <c r="T85" s="113">
        <f t="shared" si="456"/>
        <v>-5.0080000003799796</v>
      </c>
      <c r="U85" s="113">
        <f t="shared" si="457"/>
        <v>-0.63900000000001</v>
      </c>
      <c r="V85" s="114">
        <f t="shared" si="458"/>
        <v>199.85958077694787</v>
      </c>
      <c r="W85" s="115">
        <f t="shared" si="459"/>
        <v>14.741719336751315</v>
      </c>
      <c r="X85" s="113"/>
      <c r="Y85" s="113"/>
      <c r="Z85" s="113"/>
      <c r="AA85" s="114"/>
      <c r="AB85" s="115"/>
      <c r="AC85" s="93"/>
      <c r="AD85" s="122"/>
      <c r="AE85" s="123"/>
      <c r="AF85" s="96"/>
      <c r="AG85" s="97"/>
      <c r="AH85" s="113"/>
      <c r="AI85" s="113"/>
      <c r="AJ85" s="114"/>
      <c r="AK85" s="115"/>
      <c r="AL85" s="116"/>
      <c r="AM85" s="99"/>
      <c r="AN85" s="124"/>
      <c r="AO85" s="101"/>
      <c r="AP85" s="89" t="s">
        <v>116</v>
      </c>
      <c r="AQ85" s="1">
        <v>1727911.0530000001</v>
      </c>
      <c r="AR85" s="1">
        <v>6452353.1739999996</v>
      </c>
      <c r="AS85" s="3">
        <v>206.84899999999999</v>
      </c>
      <c r="AT85" s="107">
        <f>AQ85-C85</f>
        <v>-13.878000000026077</v>
      </c>
      <c r="AU85" s="107">
        <f>AR85-D85</f>
        <v>-5.0310000004246831</v>
      </c>
      <c r="AV85" s="107">
        <f>AS85-E85</f>
        <v>-0.64600000000001501</v>
      </c>
      <c r="AW85" s="126">
        <f t="shared" ref="AW85:AW88" si="463">IF(DEGREES(ATAN2(AT85,AU85))&lt;0,(DEGREES(ATAN2(AT85,AU85)))+360,DEGREES(ATAN2(AT85,AU85)))</f>
        <v>199.92640168669664</v>
      </c>
      <c r="AX85" s="127">
        <f t="shared" ref="AX85:AX88" si="464">SQRT(POWER(AT85,2)+POWER(AU85,2))</f>
        <v>14.76176971114903</v>
      </c>
      <c r="AY85" s="107">
        <f t="shared" ref="AY85:AY88" si="465">AQ85-P85</f>
        <v>-1.3000000035390258E-2</v>
      </c>
      <c r="AZ85" s="107">
        <f t="shared" ref="AZ85:AZ88" si="466">AR85-Q85</f>
        <v>-2.3000000044703484E-2</v>
      </c>
      <c r="BA85" s="107">
        <f t="shared" ref="BA85:BA88" si="467">AS85-R85</f>
        <v>-7.0000000000050022E-3</v>
      </c>
      <c r="BB85" s="126">
        <f t="shared" ref="BB85:BB88" si="468">IF(DEGREES(ATAN2(AY85,AZ85))&lt;0,(DEGREES(ATAN2(AY85,AZ85)))+360,DEGREES(ATAN2(AY85,AZ85)))</f>
        <v>240.52411097764224</v>
      </c>
      <c r="BC85" s="127">
        <f t="shared" ref="BC85:BC88" si="469">SQRT(POWER(AY85,2)+POWER(AZ85,2))</f>
        <v>2.6419689683577035E-2</v>
      </c>
      <c r="BD85" s="128">
        <v>0.04</v>
      </c>
      <c r="BE85" s="109"/>
      <c r="BF85" s="129" t="s">
        <v>54</v>
      </c>
      <c r="BG85" s="101"/>
      <c r="BH85" s="112" t="s">
        <v>116</v>
      </c>
      <c r="BI85" s="90">
        <v>1727911.041</v>
      </c>
      <c r="BJ85" s="90">
        <v>6452353.1749999998</v>
      </c>
      <c r="BK85" s="90">
        <v>206.83500000000001</v>
      </c>
      <c r="BL85" s="97">
        <f t="shared" si="393"/>
        <v>-13.890000000130385</v>
      </c>
      <c r="BM85" s="113">
        <f t="shared" si="394"/>
        <v>-5.0300000002607703</v>
      </c>
      <c r="BN85" s="113">
        <f t="shared" si="395"/>
        <v>-0.65999999999999659</v>
      </c>
      <c r="BO85" s="114">
        <f t="shared" si="396"/>
        <v>199.90689333942848</v>
      </c>
      <c r="BP85" s="113">
        <f t="shared" si="397"/>
        <v>14.772711328874109</v>
      </c>
      <c r="BQ85" s="97">
        <f t="shared" si="398"/>
        <v>-2.5000000139698386E-2</v>
      </c>
      <c r="BR85" s="113">
        <f t="shared" si="399"/>
        <v>-2.199999988079071E-2</v>
      </c>
      <c r="BS85" s="113">
        <f t="shared" si="400"/>
        <v>-2.0999999999986585E-2</v>
      </c>
      <c r="BT85" s="114">
        <f t="shared" si="391"/>
        <v>221.34777690693844</v>
      </c>
      <c r="BU85" s="115">
        <f t="shared" si="392"/>
        <v>3.3301651636813909E-2</v>
      </c>
      <c r="BV85" s="116">
        <v>0.04</v>
      </c>
      <c r="BW85" s="99"/>
      <c r="BX85" s="124" t="s">
        <v>54</v>
      </c>
      <c r="BY85" s="96"/>
      <c r="BZ85" s="97">
        <f t="shared" si="423"/>
        <v>-1.2000000104308128E-2</v>
      </c>
      <c r="CA85" s="97">
        <f t="shared" si="423"/>
        <v>1.0000001639127731E-3</v>
      </c>
      <c r="CB85" s="97">
        <f t="shared" si="423"/>
        <v>-1.3999999999981583E-2</v>
      </c>
      <c r="CC85" s="114">
        <f t="shared" ref="CC85:CC90" si="470">IF(DEGREES(ATAN2(BZ85,CA85))&lt;0,(DEGREES(ATAN2(BZ85,CA85)))+360,DEGREES(ATAN2(BZ85,CA85)))</f>
        <v>175.23635757326207</v>
      </c>
      <c r="CD85" s="115">
        <f t="shared" ref="CD85:CD90" si="471">SQRT(POWER(BZ85,2)+POWER(CA85,2))</f>
        <v>1.2041594696352334E-2</v>
      </c>
      <c r="CE85" s="116"/>
      <c r="CF85" s="99"/>
      <c r="CG85" s="124" t="s">
        <v>54</v>
      </c>
      <c r="CH85" s="101"/>
      <c r="CI85" s="89" t="s">
        <v>116</v>
      </c>
      <c r="CJ85" s="1">
        <v>1727911.081</v>
      </c>
      <c r="CK85" s="1">
        <v>6452353.1540000001</v>
      </c>
      <c r="CL85" s="3">
        <v>206.84</v>
      </c>
      <c r="CM85" s="107">
        <f t="shared" si="426"/>
        <v>-13.850000000093132</v>
      </c>
      <c r="CN85" s="107">
        <f t="shared" si="427"/>
        <v>-5.0509999999776483</v>
      </c>
      <c r="CO85" s="107">
        <f t="shared" si="428"/>
        <v>-0.65500000000000114</v>
      </c>
      <c r="CP85" s="126">
        <f t="shared" ref="CP85:CP90" si="472">IF(DEGREES(ATAN2(CM85,CN85))&lt;0,(DEGREES(ATAN2(CM85,CN85)))+360,DEGREES(ATAN2(CM85,CN85)))</f>
        <v>200.03656583196664</v>
      </c>
      <c r="CQ85" s="127">
        <f t="shared" ref="CQ85:CQ90" si="473">SQRT(POWER(CM85,2)+POWER(CN85,2))</f>
        <v>14.742289544109285</v>
      </c>
      <c r="CR85" s="107">
        <f t="shared" ref="CR85:CR90" si="474">CJ85-BI85</f>
        <v>4.0000000037252903E-2</v>
      </c>
      <c r="CS85" s="107">
        <f t="shared" ref="CS85:CS90" si="475">CK85-BJ85</f>
        <v>-2.0999999716877937E-2</v>
      </c>
      <c r="CT85" s="107">
        <f t="shared" ref="CT85:CT90" si="476">CL85-BK85</f>
        <v>4.9999999999954525E-3</v>
      </c>
      <c r="CU85" s="126">
        <f t="shared" ref="CU85:CU90" si="477">IF(DEGREES(ATAN2(CR85,CS85))&lt;0,(DEGREES(ATAN2(CR85,CS85)))+360,DEGREES(ATAN2(CR85,CS85)))</f>
        <v>332.30052753182304</v>
      </c>
      <c r="CV85" s="127">
        <f t="shared" ref="CV85:CV90" si="478">SQRT(POWER(CR85,2)+POWER(CS85,2))</f>
        <v>4.5177427893684979E-2</v>
      </c>
      <c r="CW85" s="128">
        <v>0.04</v>
      </c>
      <c r="CX85" s="109"/>
      <c r="CY85" s="129" t="s">
        <v>54</v>
      </c>
      <c r="CZ85" s="101"/>
      <c r="DA85" s="112" t="s">
        <v>116</v>
      </c>
      <c r="DB85" s="1">
        <v>1727911.013</v>
      </c>
      <c r="DC85" s="1">
        <v>6452353.1859999998</v>
      </c>
      <c r="DD85" s="1">
        <v>206.83600000000001</v>
      </c>
      <c r="DE85" s="97">
        <f t="shared" si="401"/>
        <v>-13.91800000006333</v>
      </c>
      <c r="DF85" s="113">
        <f t="shared" si="402"/>
        <v>-5.019000000320375</v>
      </c>
      <c r="DG85" s="113">
        <f t="shared" si="403"/>
        <v>-0.65899999999999181</v>
      </c>
      <c r="DH85" s="114">
        <f t="shared" si="339"/>
        <v>199.82992023228309</v>
      </c>
      <c r="DI85" s="113">
        <f t="shared" si="377"/>
        <v>14.795306181521854</v>
      </c>
      <c r="DJ85" s="97">
        <f t="shared" si="341"/>
        <v>-2.7999999932944775E-2</v>
      </c>
      <c r="DK85" s="113">
        <f t="shared" si="342"/>
        <v>1.0999999940395355E-2</v>
      </c>
      <c r="DL85" s="113">
        <f t="shared" si="343"/>
        <v>1.0000000000047748E-3</v>
      </c>
      <c r="DM85" s="114">
        <f t="shared" si="344"/>
        <v>158.5522637318569</v>
      </c>
      <c r="DN85" s="115">
        <f t="shared" si="345"/>
        <v>3.0083217828776317E-2</v>
      </c>
      <c r="DO85" s="116">
        <v>0.04</v>
      </c>
      <c r="DP85" s="99"/>
      <c r="DQ85" s="124" t="s">
        <v>54</v>
      </c>
      <c r="DR85" s="96"/>
      <c r="DS85" s="202">
        <f t="shared" ref="DS85" si="479">DB85-CJ85</f>
        <v>-6.7999999970197678E-2</v>
      </c>
      <c r="DT85" s="202">
        <f t="shared" ref="DT85" si="480">DC85-CK85</f>
        <v>3.1999999657273293E-2</v>
      </c>
      <c r="DU85" s="202">
        <f t="shared" ref="DU85" si="481">DD85-CL85</f>
        <v>-3.9999999999906777E-3</v>
      </c>
      <c r="DV85" s="140">
        <f t="shared" ref="DV85" si="482">IF(DEGREES(ATAN2(DS85,DT85))&lt;0,(DEGREES(ATAN2(DS85,DT85)))+360,DEGREES(ATAN2(DS85,DT85)))</f>
        <v>154.79887658127078</v>
      </c>
      <c r="DW85" s="141">
        <f t="shared" ref="DW85" si="483">SQRT(POWER(DS85,2)+POWER(DT85,2))</f>
        <v>7.5153176739326033E-2</v>
      </c>
      <c r="DX85" s="148">
        <v>0.04</v>
      </c>
      <c r="DY85" s="203"/>
      <c r="DZ85" s="204">
        <v>3</v>
      </c>
      <c r="EA85" s="146"/>
      <c r="EB85" s="112" t="s">
        <v>116</v>
      </c>
      <c r="EC85" s="1">
        <v>1727911.05</v>
      </c>
      <c r="ED85" s="1">
        <v>6452353.1789999995</v>
      </c>
      <c r="EE85" s="1">
        <v>206.79900000000001</v>
      </c>
      <c r="EF85" s="97">
        <f t="shared" si="404"/>
        <v>-13.881000000052154</v>
      </c>
      <c r="EG85" s="113">
        <f t="shared" si="405"/>
        <v>-5.0260000005364418</v>
      </c>
      <c r="EH85" s="113">
        <f t="shared" si="406"/>
        <v>-0.69599999999999795</v>
      </c>
      <c r="EI85" s="114">
        <f t="shared" si="460"/>
        <v>199.90418996427655</v>
      </c>
      <c r="EJ85" s="113">
        <f t="shared" si="383"/>
        <v>14.762887150108552</v>
      </c>
      <c r="EK85" s="97">
        <f t="shared" si="407"/>
        <v>3.7000000011175871E-2</v>
      </c>
      <c r="EL85" s="113">
        <f t="shared" si="408"/>
        <v>-7.0000002160668373E-3</v>
      </c>
      <c r="EM85" s="113">
        <f t="shared" si="409"/>
        <v>-3.7000000000006139E-2</v>
      </c>
      <c r="EN85" s="114">
        <f t="shared" si="461"/>
        <v>349.28687665734492</v>
      </c>
      <c r="EO85" s="115">
        <f t="shared" si="462"/>
        <v>3.7656340818671565E-2</v>
      </c>
      <c r="EP85" s="116">
        <v>0.04</v>
      </c>
      <c r="EQ85" s="99"/>
      <c r="ER85" s="124" t="s">
        <v>54</v>
      </c>
      <c r="ES85" s="101"/>
      <c r="ET85" s="89" t="s">
        <v>116</v>
      </c>
      <c r="EU85" s="119">
        <v>1727911.024</v>
      </c>
      <c r="EV85" s="119">
        <v>6452353.1529999999</v>
      </c>
      <c r="EW85" s="208">
        <v>206.86</v>
      </c>
      <c r="EX85" s="107">
        <f t="shared" si="442"/>
        <v>-13.907000000122935</v>
      </c>
      <c r="EY85" s="107">
        <f t="shared" si="443"/>
        <v>-5.052000000141561</v>
      </c>
      <c r="EZ85" s="107">
        <f t="shared" si="444"/>
        <v>-0.63499999999999091</v>
      </c>
      <c r="FA85" s="126">
        <f t="shared" ref="FA85" si="484">IF(DEGREES(ATAN2(EX85,EY85))&lt;0,(DEGREES(ATAN2(EX85,EY85)))+360,DEGREES(ATAN2(EX85,EY85)))</f>
        <v>199.96457972408362</v>
      </c>
      <c r="FB85" s="127">
        <f t="shared" ref="FB85" si="485">SQRT(POWER(EX85,2)+POWER(EY85,2))</f>
        <v>14.796193868858627</v>
      </c>
      <c r="FC85" s="107">
        <f t="shared" si="447"/>
        <v>-2.6000000070780516E-2</v>
      </c>
      <c r="FD85" s="107">
        <f t="shared" si="448"/>
        <v>-2.5999999605119228E-2</v>
      </c>
      <c r="FE85" s="107">
        <f t="shared" si="449"/>
        <v>6.1000000000007049E-2</v>
      </c>
      <c r="FF85" s="126">
        <f t="shared" ref="FF85" si="486">IF(DEGREES(ATAN2(FC85,FD85))&lt;0,(DEGREES(ATAN2(FC85,FD85)))+360,DEGREES(ATAN2(FC85,FD85)))</f>
        <v>224.99999948691487</v>
      </c>
      <c r="FG85" s="127">
        <f t="shared" ref="FG85" si="487">SQRT(POWER(FC85,2)+POWER(FD85,2))</f>
        <v>3.6769552392526987E-2</v>
      </c>
      <c r="FH85" s="128">
        <v>0.04</v>
      </c>
      <c r="FI85" s="109"/>
      <c r="FJ85" s="129" t="s">
        <v>54</v>
      </c>
      <c r="FK85" s="101"/>
      <c r="FL85" s="112" t="s">
        <v>116</v>
      </c>
      <c r="FM85" s="1">
        <v>1727911.047</v>
      </c>
      <c r="FN85" s="1">
        <v>6452353.1610000003</v>
      </c>
      <c r="FO85" s="1">
        <v>206.77600000000001</v>
      </c>
      <c r="FP85" s="97">
        <f t="shared" si="410"/>
        <v>-13.884000000078231</v>
      </c>
      <c r="FQ85" s="113">
        <f t="shared" si="411"/>
        <v>-5.0439999997615814</v>
      </c>
      <c r="FR85" s="113">
        <f t="shared" si="412"/>
        <v>-0.71899999999999409</v>
      </c>
      <c r="FS85" s="114">
        <f t="shared" si="295"/>
        <v>199.96587470805935</v>
      </c>
      <c r="FT85" s="113">
        <f t="shared" si="388"/>
        <v>14.771844569984047</v>
      </c>
      <c r="FU85" s="97">
        <f t="shared" si="413"/>
        <v>-3.0000000260770321E-3</v>
      </c>
      <c r="FV85" s="113">
        <f t="shared" si="413"/>
        <v>-1.7999999225139618E-2</v>
      </c>
      <c r="FW85" s="113">
        <f t="shared" si="413"/>
        <v>-2.2999999999996135E-2</v>
      </c>
      <c r="FX85" s="114">
        <f t="shared" si="297"/>
        <v>260.53767731124594</v>
      </c>
      <c r="FY85" s="115">
        <f t="shared" si="298"/>
        <v>1.8248286830864123E-2</v>
      </c>
      <c r="FZ85" s="116">
        <v>0.04</v>
      </c>
      <c r="GA85" s="99"/>
      <c r="GB85" s="124" t="s">
        <v>54</v>
      </c>
      <c r="GC85" s="101"/>
      <c r="GD85" s="107">
        <f t="shared" si="452"/>
        <v>2.3000000044703484E-2</v>
      </c>
      <c r="GE85" s="107">
        <f t="shared" si="452"/>
        <v>8.0000003799796104E-3</v>
      </c>
      <c r="GF85" s="107">
        <f t="shared" si="452"/>
        <v>-8.4000000000003183E-2</v>
      </c>
      <c r="GG85" s="126">
        <f t="shared" ref="GG85" si="488">IF(DEGREES(ATAN2(GD85,GE85))&lt;0,(DEGREES(ATAN2(GD85,GE85)))+360,DEGREES(ATAN2(GD85,GE85)))</f>
        <v>19.179008835671887</v>
      </c>
      <c r="GH85" s="127">
        <f t="shared" ref="GH85" si="489">SQRT(POWER(GD85,2)+POWER(GE85,2))</f>
        <v>2.4351591490825279E-2</v>
      </c>
      <c r="GI85" s="128">
        <v>0.04</v>
      </c>
      <c r="GJ85" s="109"/>
      <c r="GK85" s="129" t="s">
        <v>54</v>
      </c>
      <c r="GL85" s="101"/>
      <c r="GM85" s="119"/>
    </row>
    <row r="86" spans="1:195" x14ac:dyDescent="0.35">
      <c r="A86" s="18" t="s">
        <v>131</v>
      </c>
      <c r="B86" s="44">
        <v>45505</v>
      </c>
      <c r="C86" s="107">
        <v>1726698.4005</v>
      </c>
      <c r="D86" s="135">
        <v>6454866.4347999999</v>
      </c>
      <c r="E86" s="135">
        <v>325.36590000000001</v>
      </c>
      <c r="F86" s="20" t="s">
        <v>119</v>
      </c>
      <c r="G86" s="113"/>
      <c r="H86" s="115"/>
      <c r="I86" s="119"/>
      <c r="J86" s="119"/>
      <c r="K86" s="119"/>
      <c r="L86" s="120"/>
      <c r="M86" s="119"/>
      <c r="N86" s="19"/>
      <c r="O86" s="89" t="s">
        <v>131</v>
      </c>
      <c r="P86" s="90">
        <v>1726698.378</v>
      </c>
      <c r="Q86" s="90">
        <v>6454866.4199999999</v>
      </c>
      <c r="R86" s="90">
        <v>325.45100000000002</v>
      </c>
      <c r="S86" s="97">
        <f t="shared" si="455"/>
        <v>-2.2499999962747097E-2</v>
      </c>
      <c r="T86" s="113">
        <f t="shared" si="456"/>
        <v>-1.4800000004470348E-2</v>
      </c>
      <c r="U86" s="113">
        <f t="shared" si="457"/>
        <v>8.5100000000011278E-2</v>
      </c>
      <c r="V86" s="114">
        <f t="shared" ref="V86:V89" si="490">IF(DEGREES(ATAN2(S86,T86))&lt;0,(DEGREES(ATAN2(S86,T86)))+360,DEGREES(ATAN2(S86,T86)))</f>
        <v>213.33603019149675</v>
      </c>
      <c r="W86" s="115">
        <f t="shared" ref="W86:W89" si="491">SQRT(POWER(S86,2)+POWER(T86,2))</f>
        <v>2.693120863340414E-2</v>
      </c>
      <c r="X86" s="113"/>
      <c r="Y86" s="113"/>
      <c r="Z86" s="113"/>
      <c r="AA86" s="114"/>
      <c r="AB86" s="115"/>
      <c r="AC86" s="93"/>
      <c r="AD86" s="122">
        <v>5.8092803948251996E-2</v>
      </c>
      <c r="AE86" s="123"/>
      <c r="AF86" s="96"/>
      <c r="AG86" s="97"/>
      <c r="AH86" s="113"/>
      <c r="AI86" s="113"/>
      <c r="AJ86" s="114"/>
      <c r="AK86" s="115"/>
      <c r="AL86" s="116"/>
      <c r="AM86" s="99"/>
      <c r="AN86" s="124"/>
      <c r="AO86" s="101"/>
      <c r="AP86" s="89"/>
      <c r="AQ86" s="2"/>
      <c r="AR86" s="2"/>
      <c r="AS86" s="4"/>
      <c r="AT86" s="107"/>
      <c r="AU86" s="107"/>
      <c r="AV86" s="107"/>
      <c r="AW86" s="126"/>
      <c r="AX86" s="127"/>
      <c r="AY86" s="107"/>
      <c r="AZ86" s="107"/>
      <c r="BA86" s="107"/>
      <c r="BB86" s="126"/>
      <c r="BC86" s="127"/>
      <c r="BD86" s="128"/>
      <c r="BE86" s="109"/>
      <c r="BF86" s="129"/>
      <c r="BG86" s="101"/>
      <c r="BH86" s="112" t="s">
        <v>131</v>
      </c>
      <c r="BI86" s="90">
        <v>1726698.402</v>
      </c>
      <c r="BJ86" s="90">
        <v>6454866.4210000001</v>
      </c>
      <c r="BK86" s="90">
        <v>325.39699999999999</v>
      </c>
      <c r="BL86" s="97">
        <f t="shared" si="393"/>
        <v>1.500000013038516E-3</v>
      </c>
      <c r="BM86" s="113">
        <f t="shared" si="394"/>
        <v>-1.3799999840557575E-2</v>
      </c>
      <c r="BN86" s="113">
        <f t="shared" si="395"/>
        <v>3.109999999998081E-2</v>
      </c>
      <c r="BO86" s="114">
        <f t="shared" si="396"/>
        <v>276.20344802630848</v>
      </c>
      <c r="BP86" s="113">
        <f t="shared" si="397"/>
        <v>1.3881282204411257E-2</v>
      </c>
      <c r="BQ86" s="97">
        <f t="shared" si="398"/>
        <v>2.3999999975785613E-2</v>
      </c>
      <c r="BR86" s="113">
        <f t="shared" si="399"/>
        <v>1.0000001639127731E-3</v>
      </c>
      <c r="BS86" s="113">
        <f t="shared" si="400"/>
        <v>-5.4000000000030468E-2</v>
      </c>
      <c r="BT86" s="114">
        <f t="shared" si="391"/>
        <v>2.385944423428024</v>
      </c>
      <c r="BU86" s="115">
        <f t="shared" si="392"/>
        <v>2.4020824281559012E-2</v>
      </c>
      <c r="BV86" s="116">
        <v>0.04</v>
      </c>
      <c r="BW86" s="99"/>
      <c r="BX86" s="124" t="s">
        <v>54</v>
      </c>
      <c r="BY86" s="96"/>
      <c r="BZ86" s="97"/>
      <c r="CA86" s="97"/>
      <c r="CB86" s="97"/>
      <c r="CC86" s="114"/>
      <c r="CD86" s="115"/>
      <c r="CE86" s="116"/>
      <c r="CF86" s="99"/>
      <c r="CG86" s="124"/>
      <c r="CH86" s="101"/>
      <c r="CI86" s="89"/>
      <c r="CJ86" s="2"/>
      <c r="CK86" s="1"/>
      <c r="CL86" s="3"/>
      <c r="CM86" s="107"/>
      <c r="CN86" s="107"/>
      <c r="CO86" s="107"/>
      <c r="CP86" s="126"/>
      <c r="CQ86" s="127"/>
      <c r="CR86" s="107"/>
      <c r="CS86" s="107"/>
      <c r="CT86" s="107"/>
      <c r="CU86" s="126"/>
      <c r="CV86" s="127"/>
      <c r="CW86" s="128"/>
      <c r="CX86" s="109"/>
      <c r="CY86" s="129"/>
      <c r="CZ86" s="101"/>
      <c r="DA86" s="112" t="s">
        <v>131</v>
      </c>
      <c r="DB86" s="1">
        <v>1726698.3670000001</v>
      </c>
      <c r="DC86" s="1">
        <v>6454866.4330000002</v>
      </c>
      <c r="DD86" s="1">
        <v>325.39299999999997</v>
      </c>
      <c r="DE86" s="97">
        <f t="shared" si="401"/>
        <v>-3.3499999903142452E-2</v>
      </c>
      <c r="DF86" s="113">
        <f t="shared" si="402"/>
        <v>-1.7999997362494469E-3</v>
      </c>
      <c r="DG86" s="113">
        <f t="shared" si="403"/>
        <v>2.709999999996171E-2</v>
      </c>
      <c r="DH86" s="114">
        <f t="shared" si="339"/>
        <v>183.0756212001549</v>
      </c>
      <c r="DI86" s="113">
        <f t="shared" si="377"/>
        <v>3.3548323245149558E-2</v>
      </c>
      <c r="DJ86" s="97">
        <f t="shared" si="341"/>
        <v>-3.4999999916180968E-2</v>
      </c>
      <c r="DK86" s="113">
        <f t="shared" si="342"/>
        <v>1.2000000104308128E-2</v>
      </c>
      <c r="DL86" s="113">
        <f t="shared" si="343"/>
        <v>-4.0000000000190994E-3</v>
      </c>
      <c r="DM86" s="114">
        <f t="shared" si="344"/>
        <v>161.07535538905887</v>
      </c>
      <c r="DN86" s="115">
        <f t="shared" si="345"/>
        <v>3.6999999954541389E-2</v>
      </c>
      <c r="DO86" s="116">
        <v>0.04</v>
      </c>
      <c r="DP86" s="99"/>
      <c r="DQ86" s="124" t="s">
        <v>54</v>
      </c>
      <c r="DR86" s="96"/>
      <c r="DS86" s="97"/>
      <c r="DT86" s="97"/>
      <c r="DU86" s="97"/>
      <c r="DV86" s="114"/>
      <c r="DW86" s="115"/>
      <c r="DX86" s="116"/>
      <c r="DY86" s="99"/>
      <c r="DZ86" s="124"/>
      <c r="EA86" s="101"/>
      <c r="EB86" s="112" t="s">
        <v>131</v>
      </c>
      <c r="EC86" s="1">
        <v>1726698.41</v>
      </c>
      <c r="ED86" s="1">
        <v>6454866.4409999996</v>
      </c>
      <c r="EE86" s="1">
        <v>325.35399999999998</v>
      </c>
      <c r="EF86" s="97">
        <f t="shared" si="404"/>
        <v>9.4999999273568392E-3</v>
      </c>
      <c r="EG86" s="113">
        <f t="shared" si="405"/>
        <v>6.199999712407589E-3</v>
      </c>
      <c r="EH86" s="113">
        <f t="shared" si="406"/>
        <v>-1.1900000000025557E-2</v>
      </c>
      <c r="EI86" s="114">
        <f t="shared" si="460"/>
        <v>33.12973445252824</v>
      </c>
      <c r="EJ86" s="113">
        <f t="shared" si="383"/>
        <v>1.1344161275900221E-2</v>
      </c>
      <c r="EK86" s="97">
        <f t="shared" si="407"/>
        <v>4.2999999830499291E-2</v>
      </c>
      <c r="EL86" s="113">
        <f t="shared" si="408"/>
        <v>7.9999994486570358E-3</v>
      </c>
      <c r="EM86" s="113">
        <f t="shared" si="409"/>
        <v>-3.8999999999987267E-2</v>
      </c>
      <c r="EN86" s="114">
        <f t="shared" si="461"/>
        <v>10.539183059176855</v>
      </c>
      <c r="EO86" s="115">
        <f t="shared" si="462"/>
        <v>4.3737855189771843E-2</v>
      </c>
      <c r="EP86" s="116">
        <v>0.04</v>
      </c>
      <c r="EQ86" s="99"/>
      <c r="ER86" s="124" t="s">
        <v>54</v>
      </c>
      <c r="ES86" s="101"/>
      <c r="ET86" s="89"/>
      <c r="EU86" s="119"/>
      <c r="EV86" s="119"/>
      <c r="EW86" s="208"/>
      <c r="EX86" s="107"/>
      <c r="EY86" s="107"/>
      <c r="EZ86" s="107"/>
      <c r="FA86" s="126"/>
      <c r="FB86" s="127"/>
      <c r="FC86" s="107"/>
      <c r="FD86" s="107"/>
      <c r="FE86" s="107"/>
      <c r="FF86" s="126"/>
      <c r="FG86" s="127"/>
      <c r="FH86" s="128"/>
      <c r="FI86" s="109"/>
      <c r="FJ86" s="129"/>
      <c r="FK86" s="101"/>
      <c r="FL86" s="112" t="s">
        <v>131</v>
      </c>
      <c r="FM86" s="1">
        <v>1726698.4310000001</v>
      </c>
      <c r="FN86" s="1">
        <v>6454866.4170000004</v>
      </c>
      <c r="FO86" s="1">
        <v>325.37099999999998</v>
      </c>
      <c r="FP86" s="97">
        <f t="shared" si="410"/>
        <v>3.0500000109896064E-2</v>
      </c>
      <c r="FQ86" s="113">
        <f t="shared" si="411"/>
        <v>-1.7799999564886093E-2</v>
      </c>
      <c r="FR86" s="113">
        <f t="shared" si="412"/>
        <v>5.0999999999703505E-3</v>
      </c>
      <c r="FS86" s="114">
        <f t="shared" si="295"/>
        <v>329.7318848204622</v>
      </c>
      <c r="FT86" s="113">
        <f t="shared" si="388"/>
        <v>3.5314161340935242E-2</v>
      </c>
      <c r="FU86" s="97">
        <f t="shared" si="413"/>
        <v>2.1000000182539225E-2</v>
      </c>
      <c r="FV86" s="113">
        <f t="shared" si="413"/>
        <v>-2.3999999277293682E-2</v>
      </c>
      <c r="FW86" s="113">
        <f t="shared" si="413"/>
        <v>1.6999999999995907E-2</v>
      </c>
      <c r="FX86" s="114">
        <f t="shared" si="297"/>
        <v>311.18592626755617</v>
      </c>
      <c r="FY86" s="115">
        <f t="shared" si="298"/>
        <v>3.1890437014514945E-2</v>
      </c>
      <c r="FZ86" s="116">
        <v>0.04</v>
      </c>
      <c r="GA86" s="99"/>
      <c r="GB86" s="124" t="s">
        <v>54</v>
      </c>
      <c r="GC86" s="101"/>
      <c r="GD86" s="107"/>
      <c r="GE86" s="107"/>
      <c r="GF86" s="107"/>
      <c r="GG86" s="126"/>
      <c r="GH86" s="127"/>
      <c r="GI86" s="128"/>
      <c r="GJ86" s="109"/>
      <c r="GK86" s="129"/>
      <c r="GL86" s="101"/>
      <c r="GM86" s="119"/>
    </row>
    <row r="87" spans="1:195" x14ac:dyDescent="0.35">
      <c r="A87" s="18" t="s">
        <v>132</v>
      </c>
      <c r="B87" s="44">
        <v>45505</v>
      </c>
      <c r="C87" s="107">
        <v>1726861.6605</v>
      </c>
      <c r="D87" s="135">
        <v>6454504.9636000004</v>
      </c>
      <c r="E87" s="135">
        <v>313.29809999999998</v>
      </c>
      <c r="F87" s="20" t="s">
        <v>119</v>
      </c>
      <c r="G87" s="113"/>
      <c r="H87" s="115"/>
      <c r="I87" s="119"/>
      <c r="J87" s="119"/>
      <c r="K87" s="119"/>
      <c r="L87" s="120"/>
      <c r="M87" s="119"/>
      <c r="N87" s="19"/>
      <c r="O87" s="89" t="s">
        <v>132</v>
      </c>
      <c r="P87" s="90">
        <v>1726861.629</v>
      </c>
      <c r="Q87" s="90">
        <v>6454504.9469999997</v>
      </c>
      <c r="R87" s="90">
        <v>313.39100000000002</v>
      </c>
      <c r="S87" s="97">
        <f t="shared" si="455"/>
        <v>-3.1500000040978193E-2</v>
      </c>
      <c r="T87" s="113">
        <f t="shared" si="456"/>
        <v>-1.660000067204237E-2</v>
      </c>
      <c r="U87" s="113">
        <f t="shared" si="457"/>
        <v>9.2900000000042837E-2</v>
      </c>
      <c r="V87" s="114">
        <f t="shared" si="490"/>
        <v>207.78851969538147</v>
      </c>
      <c r="W87" s="115">
        <f t="shared" si="491"/>
        <v>3.5606320013354842E-2</v>
      </c>
      <c r="X87" s="113"/>
      <c r="Y87" s="113"/>
      <c r="Z87" s="113"/>
      <c r="AA87" s="114"/>
      <c r="AB87" s="115"/>
      <c r="AC87" s="93"/>
      <c r="AD87" s="122">
        <v>6.2976562921567003E-2</v>
      </c>
      <c r="AE87" s="123"/>
      <c r="AF87" s="96"/>
      <c r="AG87" s="97"/>
      <c r="AH87" s="113"/>
      <c r="AI87" s="113"/>
      <c r="AJ87" s="114"/>
      <c r="AK87" s="115"/>
      <c r="AL87" s="116"/>
      <c r="AM87" s="99"/>
      <c r="AN87" s="124"/>
      <c r="AO87" s="101"/>
      <c r="AP87" s="89" t="s">
        <v>132</v>
      </c>
      <c r="AQ87" s="1">
        <v>1726861.6340000001</v>
      </c>
      <c r="AR87" s="1">
        <v>6454504.9649999999</v>
      </c>
      <c r="AS87" s="3">
        <v>313.327</v>
      </c>
      <c r="AT87" s="107">
        <f t="shared" ref="AT87:AV88" si="492">AQ87-C87</f>
        <v>-2.6499999919906259E-2</v>
      </c>
      <c r="AU87" s="107">
        <f t="shared" si="492"/>
        <v>1.3999994844198227E-3</v>
      </c>
      <c r="AV87" s="107">
        <f t="shared" si="492"/>
        <v>2.8900000000021464E-2</v>
      </c>
      <c r="AW87" s="126">
        <f t="shared" si="463"/>
        <v>176.97586565244615</v>
      </c>
      <c r="AX87" s="127">
        <f t="shared" si="464"/>
        <v>2.6536955256988459E-2</v>
      </c>
      <c r="AY87" s="107">
        <f t="shared" si="465"/>
        <v>5.0000001210719347E-3</v>
      </c>
      <c r="AZ87" s="107">
        <f t="shared" si="466"/>
        <v>1.8000000156462193E-2</v>
      </c>
      <c r="BA87" s="107">
        <f t="shared" si="467"/>
        <v>-6.4000000000021373E-2</v>
      </c>
      <c r="BB87" s="126">
        <f t="shared" si="468"/>
        <v>74.475888773901119</v>
      </c>
      <c r="BC87" s="127">
        <f t="shared" si="469"/>
        <v>1.8681541875427688E-2</v>
      </c>
      <c r="BD87" s="128">
        <v>0.04</v>
      </c>
      <c r="BE87" s="109"/>
      <c r="BF87" s="129" t="s">
        <v>54</v>
      </c>
      <c r="BG87" s="101"/>
      <c r="BH87" s="112" t="s">
        <v>132</v>
      </c>
      <c r="BI87" s="90">
        <v>1726861.652</v>
      </c>
      <c r="BJ87" s="90">
        <v>6454504.9550000001</v>
      </c>
      <c r="BK87" s="90">
        <v>313.315</v>
      </c>
      <c r="BL87" s="97">
        <f t="shared" si="393"/>
        <v>-8.4999999962747097E-3</v>
      </c>
      <c r="BM87" s="113">
        <f t="shared" si="394"/>
        <v>-8.6000002920627594E-3</v>
      </c>
      <c r="BN87" s="113">
        <f t="shared" si="395"/>
        <v>1.6900000000021009E-2</v>
      </c>
      <c r="BO87" s="114">
        <f t="shared" si="396"/>
        <v>225.33506020400208</v>
      </c>
      <c r="BP87" s="113">
        <f t="shared" si="397"/>
        <v>1.2091732917996064E-2</v>
      </c>
      <c r="BQ87" s="97">
        <f t="shared" si="398"/>
        <v>2.3000000044703484E-2</v>
      </c>
      <c r="BR87" s="113">
        <f t="shared" si="399"/>
        <v>8.0000003799796104E-3</v>
      </c>
      <c r="BS87" s="113">
        <f t="shared" si="400"/>
        <v>-7.6000000000021828E-2</v>
      </c>
      <c r="BT87" s="114">
        <f t="shared" si="391"/>
        <v>19.179008835671887</v>
      </c>
      <c r="BU87" s="115">
        <f t="shared" si="392"/>
        <v>2.4351591490825279E-2</v>
      </c>
      <c r="BV87" s="116">
        <v>0.04</v>
      </c>
      <c r="BW87" s="99"/>
      <c r="BX87" s="124" t="s">
        <v>54</v>
      </c>
      <c r="BY87" s="96"/>
      <c r="BZ87" s="97">
        <f t="shared" si="423"/>
        <v>1.7999999923631549E-2</v>
      </c>
      <c r="CA87" s="97">
        <f t="shared" si="423"/>
        <v>-9.9999997764825821E-3</v>
      </c>
      <c r="CB87" s="97">
        <f t="shared" si="423"/>
        <v>-1.2000000000000455E-2</v>
      </c>
      <c r="CC87" s="114">
        <f t="shared" si="470"/>
        <v>330.94539634140159</v>
      </c>
      <c r="CD87" s="115">
        <f t="shared" si="471"/>
        <v>2.0591260106666311E-2</v>
      </c>
      <c r="CE87" s="116"/>
      <c r="CF87" s="99"/>
      <c r="CG87" s="124" t="s">
        <v>54</v>
      </c>
      <c r="CH87" s="101"/>
      <c r="CI87" s="89"/>
      <c r="CJ87" s="2"/>
      <c r="CK87" s="1"/>
      <c r="CL87" s="3"/>
      <c r="CM87" s="107"/>
      <c r="CN87" s="107"/>
      <c r="CO87" s="107"/>
      <c r="CP87" s="126"/>
      <c r="CQ87" s="127"/>
      <c r="CR87" s="107"/>
      <c r="CS87" s="107"/>
      <c r="CT87" s="107"/>
      <c r="CU87" s="126"/>
      <c r="CV87" s="127"/>
      <c r="CW87" s="128"/>
      <c r="CX87" s="109"/>
      <c r="CY87" s="129"/>
      <c r="CZ87" s="101"/>
      <c r="DA87" s="112" t="s">
        <v>132</v>
      </c>
      <c r="DB87" s="1">
        <v>1726861.638</v>
      </c>
      <c r="DC87" s="1">
        <v>6454504.9689999996</v>
      </c>
      <c r="DD87" s="1">
        <v>313.327</v>
      </c>
      <c r="DE87" s="97">
        <f t="shared" si="401"/>
        <v>-2.2499999962747097E-2</v>
      </c>
      <c r="DF87" s="113">
        <f t="shared" si="402"/>
        <v>5.3999992087483406E-3</v>
      </c>
      <c r="DG87" s="113">
        <f t="shared" si="403"/>
        <v>2.8900000000021464E-2</v>
      </c>
      <c r="DH87" s="114">
        <f t="shared" si="339"/>
        <v>166.504268602845</v>
      </c>
      <c r="DI87" s="113">
        <f t="shared" si="377"/>
        <v>2.3138928017047422E-2</v>
      </c>
      <c r="DJ87" s="97">
        <f t="shared" si="341"/>
        <v>-1.3999999966472387E-2</v>
      </c>
      <c r="DK87" s="113">
        <f t="shared" si="342"/>
        <v>1.39999995008111E-2</v>
      </c>
      <c r="DL87" s="113">
        <f t="shared" si="343"/>
        <v>1.2000000000000455E-2</v>
      </c>
      <c r="DM87" s="114">
        <f t="shared" si="344"/>
        <v>135.0000009528724</v>
      </c>
      <c r="DN87" s="115">
        <f t="shared" si="345"/>
        <v>1.9798989496535874E-2</v>
      </c>
      <c r="DO87" s="116">
        <v>0.04</v>
      </c>
      <c r="DP87" s="99"/>
      <c r="DQ87" s="124" t="s">
        <v>54</v>
      </c>
      <c r="DR87" s="96"/>
      <c r="DS87" s="97"/>
      <c r="DT87" s="97"/>
      <c r="DU87" s="97"/>
      <c r="DV87" s="114"/>
      <c r="DW87" s="115"/>
      <c r="DX87" s="116"/>
      <c r="DY87" s="99"/>
      <c r="DZ87" s="124"/>
      <c r="EA87" s="101"/>
      <c r="EB87" s="112" t="s">
        <v>132</v>
      </c>
      <c r="EC87" s="1">
        <v>1726861.662</v>
      </c>
      <c r="ED87" s="1">
        <v>6454504.9670000002</v>
      </c>
      <c r="EE87" s="1">
        <v>313.27499999999998</v>
      </c>
      <c r="EF87" s="97">
        <f t="shared" si="404"/>
        <v>1.500000013038516E-3</v>
      </c>
      <c r="EG87" s="113">
        <f t="shared" si="405"/>
        <v>3.399999812245369E-3</v>
      </c>
      <c r="EH87" s="113">
        <f t="shared" si="406"/>
        <v>-2.3099999999999454E-2</v>
      </c>
      <c r="EI87" s="114">
        <f t="shared" si="460"/>
        <v>66.194055129167239</v>
      </c>
      <c r="EJ87" s="113">
        <f t="shared" si="383"/>
        <v>3.7161806686952254E-3</v>
      </c>
      <c r="EK87" s="97">
        <f t="shared" si="407"/>
        <v>2.3999999975785613E-2</v>
      </c>
      <c r="EL87" s="113">
        <f t="shared" si="408"/>
        <v>-1.9999993965029716E-3</v>
      </c>
      <c r="EM87" s="113">
        <f t="shared" si="409"/>
        <v>-5.2000000000020918E-2</v>
      </c>
      <c r="EN87" s="114">
        <f t="shared" si="461"/>
        <v>355.23635973529662</v>
      </c>
      <c r="EO87" s="115">
        <f t="shared" si="462"/>
        <v>2.4083189083336152E-2</v>
      </c>
      <c r="EP87" s="116">
        <v>0.04</v>
      </c>
      <c r="EQ87" s="99"/>
      <c r="ER87" s="124" t="s">
        <v>54</v>
      </c>
      <c r="ES87" s="101"/>
      <c r="ET87" s="89"/>
      <c r="EU87" s="119"/>
      <c r="EV87" s="119"/>
      <c r="EW87" s="208"/>
      <c r="EX87" s="107"/>
      <c r="EY87" s="107"/>
      <c r="EZ87" s="107"/>
      <c r="FA87" s="126"/>
      <c r="FB87" s="127"/>
      <c r="FC87" s="107"/>
      <c r="FD87" s="107"/>
      <c r="FE87" s="107"/>
      <c r="FF87" s="126"/>
      <c r="FG87" s="127"/>
      <c r="FH87" s="128"/>
      <c r="FI87" s="109"/>
      <c r="FJ87" s="129"/>
      <c r="FK87" s="101"/>
      <c r="FL87" s="112" t="s">
        <v>132</v>
      </c>
      <c r="FM87" s="1">
        <v>1726861.682</v>
      </c>
      <c r="FN87" s="1">
        <v>6454504.9330000002</v>
      </c>
      <c r="FO87" s="1">
        <v>313.28800000000001</v>
      </c>
      <c r="FP87" s="97">
        <f t="shared" si="410"/>
        <v>2.1500000031664968E-2</v>
      </c>
      <c r="FQ87" s="113">
        <f t="shared" si="411"/>
        <v>-3.060000017285347E-2</v>
      </c>
      <c r="FR87" s="113">
        <f t="shared" si="412"/>
        <v>-1.0099999999965803E-2</v>
      </c>
      <c r="FS87" s="114">
        <f t="shared" si="295"/>
        <v>305.09242879726128</v>
      </c>
      <c r="FT87" s="113">
        <f t="shared" si="388"/>
        <v>3.7397994758278499E-2</v>
      </c>
      <c r="FU87" s="97">
        <f t="shared" si="413"/>
        <v>2.0000000018626451E-2</v>
      </c>
      <c r="FV87" s="113">
        <f t="shared" si="413"/>
        <v>-3.3999999985098839E-2</v>
      </c>
      <c r="FW87" s="113">
        <f t="shared" si="413"/>
        <v>1.3000000000033651E-2</v>
      </c>
      <c r="FX87" s="114">
        <f t="shared" si="297"/>
        <v>300.46554495375347</v>
      </c>
      <c r="FY87" s="115">
        <f t="shared" si="298"/>
        <v>3.9446165843232205E-2</v>
      </c>
      <c r="FZ87" s="116">
        <v>0.04</v>
      </c>
      <c r="GA87" s="99"/>
      <c r="GB87" s="124" t="s">
        <v>54</v>
      </c>
      <c r="GC87" s="101"/>
      <c r="GD87" s="107"/>
      <c r="GE87" s="107"/>
      <c r="GF87" s="107"/>
      <c r="GG87" s="126"/>
      <c r="GH87" s="127"/>
      <c r="GI87" s="128"/>
      <c r="GJ87" s="109"/>
      <c r="GK87" s="129"/>
      <c r="GL87" s="101"/>
      <c r="GM87" s="119"/>
    </row>
    <row r="88" spans="1:195" x14ac:dyDescent="0.35">
      <c r="A88" s="18" t="s">
        <v>133</v>
      </c>
      <c r="B88" s="44">
        <v>45505</v>
      </c>
      <c r="C88" s="107">
        <v>1726390.0689999999</v>
      </c>
      <c r="D88" s="135">
        <v>6454165.1520999996</v>
      </c>
      <c r="E88" s="135">
        <v>255.00800000000001</v>
      </c>
      <c r="F88" s="20" t="s">
        <v>119</v>
      </c>
      <c r="G88" s="113"/>
      <c r="H88" s="115"/>
      <c r="I88" s="119"/>
      <c r="J88" s="119"/>
      <c r="K88" s="119"/>
      <c r="L88" s="120"/>
      <c r="M88" s="119"/>
      <c r="N88" s="19"/>
      <c r="O88" s="89" t="s">
        <v>133</v>
      </c>
      <c r="P88" s="90">
        <v>1726390.064</v>
      </c>
      <c r="Q88" s="90">
        <v>6454165.1119999997</v>
      </c>
      <c r="R88" s="90">
        <v>255.06800000000001</v>
      </c>
      <c r="S88" s="97">
        <f t="shared" si="455"/>
        <v>-4.999999888241291E-3</v>
      </c>
      <c r="T88" s="113">
        <f t="shared" si="456"/>
        <v>-4.0099999867379665E-2</v>
      </c>
      <c r="U88" s="113">
        <f t="shared" si="457"/>
        <v>6.0000000000002274E-2</v>
      </c>
      <c r="V88" s="114">
        <f t="shared" si="490"/>
        <v>262.89256996607622</v>
      </c>
      <c r="W88" s="115">
        <f t="shared" si="491"/>
        <v>4.0410518287275925E-2</v>
      </c>
      <c r="X88" s="113"/>
      <c r="Y88" s="113"/>
      <c r="Z88" s="113"/>
      <c r="AA88" s="114"/>
      <c r="AB88" s="115"/>
      <c r="AC88" s="93"/>
      <c r="AD88" s="132"/>
      <c r="AE88" s="123"/>
      <c r="AF88" s="96"/>
      <c r="AG88" s="97"/>
      <c r="AH88" s="113"/>
      <c r="AI88" s="113"/>
      <c r="AJ88" s="114"/>
      <c r="AK88" s="115"/>
      <c r="AL88" s="116"/>
      <c r="AM88" s="99"/>
      <c r="AN88" s="124"/>
      <c r="AO88" s="101"/>
      <c r="AP88" s="89" t="s">
        <v>133</v>
      </c>
      <c r="AQ88" s="1">
        <v>1726390.077</v>
      </c>
      <c r="AR88" s="1">
        <v>6454165.1409999998</v>
      </c>
      <c r="AS88" s="3">
        <v>255.047</v>
      </c>
      <c r="AT88" s="107">
        <f t="shared" si="492"/>
        <v>8.0000001471489668E-3</v>
      </c>
      <c r="AU88" s="107">
        <f t="shared" si="492"/>
        <v>-1.1099999770522118E-2</v>
      </c>
      <c r="AV88" s="107">
        <f t="shared" si="492"/>
        <v>3.8999999999987267E-2</v>
      </c>
      <c r="AW88" s="126">
        <f t="shared" si="463"/>
        <v>305.78107492363699</v>
      </c>
      <c r="AX88" s="127">
        <f t="shared" si="464"/>
        <v>1.3682470437021765E-2</v>
      </c>
      <c r="AY88" s="107">
        <f t="shared" si="465"/>
        <v>1.3000000035390258E-2</v>
      </c>
      <c r="AZ88" s="107">
        <f t="shared" si="466"/>
        <v>2.9000000096857548E-2</v>
      </c>
      <c r="BA88" s="107">
        <f t="shared" si="467"/>
        <v>-2.1000000000015007E-2</v>
      </c>
      <c r="BB88" s="126">
        <f t="shared" si="468"/>
        <v>65.854458052786484</v>
      </c>
      <c r="BC88" s="127">
        <f t="shared" si="469"/>
        <v>3.1780497267001419E-2</v>
      </c>
      <c r="BD88" s="128">
        <v>0.04</v>
      </c>
      <c r="BE88" s="109"/>
      <c r="BF88" s="129" t="s">
        <v>54</v>
      </c>
      <c r="BG88" s="101"/>
      <c r="BH88" s="112" t="s">
        <v>133</v>
      </c>
      <c r="BI88" s="90">
        <v>1726390.07</v>
      </c>
      <c r="BJ88" s="90">
        <v>6454165.0990000004</v>
      </c>
      <c r="BK88" s="90">
        <v>254.98599999999999</v>
      </c>
      <c r="BL88" s="97">
        <f t="shared" si="393"/>
        <v>1.0000001639127731E-3</v>
      </c>
      <c r="BM88" s="113">
        <f t="shared" si="394"/>
        <v>-5.3099999204277992E-2</v>
      </c>
      <c r="BN88" s="113">
        <f t="shared" si="395"/>
        <v>-2.2000000000019782E-2</v>
      </c>
      <c r="BO88" s="114">
        <f t="shared" si="396"/>
        <v>271.07888922246758</v>
      </c>
      <c r="BP88" s="113">
        <f t="shared" si="397"/>
        <v>5.3109414568625675E-2</v>
      </c>
      <c r="BQ88" s="97">
        <f t="shared" si="398"/>
        <v>6.0000000521540642E-3</v>
      </c>
      <c r="BR88" s="113">
        <f t="shared" si="399"/>
        <v>-1.2999999336898327E-2</v>
      </c>
      <c r="BS88" s="113">
        <f t="shared" si="400"/>
        <v>-8.2000000000022055E-2</v>
      </c>
      <c r="BT88" s="114">
        <f t="shared" si="391"/>
        <v>294.77514187031619</v>
      </c>
      <c r="BU88" s="115">
        <f t="shared" si="392"/>
        <v>1.4317820483062557E-2</v>
      </c>
      <c r="BV88" s="116">
        <v>0.04</v>
      </c>
      <c r="BW88" s="99"/>
      <c r="BX88" s="124" t="s">
        <v>54</v>
      </c>
      <c r="BY88" s="96"/>
      <c r="BZ88" s="97">
        <f t="shared" si="423"/>
        <v>-6.9999999832361937E-3</v>
      </c>
      <c r="CA88" s="97">
        <f t="shared" si="423"/>
        <v>-4.1999999433755875E-2</v>
      </c>
      <c r="CB88" s="97">
        <f t="shared" si="423"/>
        <v>-6.1000000000007049E-2</v>
      </c>
      <c r="CC88" s="114">
        <f t="shared" si="470"/>
        <v>260.53767768896114</v>
      </c>
      <c r="CD88" s="115">
        <f t="shared" si="471"/>
        <v>4.2579337150791818E-2</v>
      </c>
      <c r="CE88" s="116"/>
      <c r="CF88" s="99"/>
      <c r="CG88" s="124" t="s">
        <v>54</v>
      </c>
      <c r="CH88" s="101"/>
      <c r="CI88" s="89"/>
      <c r="CJ88" s="2"/>
      <c r="CK88" s="1"/>
      <c r="CL88" s="3"/>
      <c r="CM88" s="107"/>
      <c r="CN88" s="107"/>
      <c r="CO88" s="107"/>
      <c r="CP88" s="126"/>
      <c r="CQ88" s="127"/>
      <c r="CR88" s="107"/>
      <c r="CS88" s="107"/>
      <c r="CT88" s="107"/>
      <c r="CU88" s="126"/>
      <c r="CV88" s="127"/>
      <c r="CW88" s="128"/>
      <c r="CX88" s="109"/>
      <c r="CY88" s="129"/>
      <c r="CZ88" s="101"/>
      <c r="DA88" s="112" t="s">
        <v>133</v>
      </c>
      <c r="DB88" s="1">
        <v>1726390.048</v>
      </c>
      <c r="DC88" s="1">
        <v>6454165.1100000003</v>
      </c>
      <c r="DD88" s="1">
        <v>255.017</v>
      </c>
      <c r="DE88" s="97">
        <f t="shared" si="401"/>
        <v>-2.0999999949708581E-2</v>
      </c>
      <c r="DF88" s="113">
        <f t="shared" si="402"/>
        <v>-4.2099999263882637E-2</v>
      </c>
      <c r="DG88" s="113">
        <f t="shared" si="403"/>
        <v>8.9999999999861302E-3</v>
      </c>
      <c r="DH88" s="114">
        <f t="shared" si="339"/>
        <v>243.48941212990968</v>
      </c>
      <c r="DI88" s="113">
        <f t="shared" si="377"/>
        <v>4.7046890820825547E-2</v>
      </c>
      <c r="DJ88" s="97">
        <f t="shared" si="341"/>
        <v>-2.2000000113621354E-2</v>
      </c>
      <c r="DK88" s="113">
        <f t="shared" si="342"/>
        <v>1.0999999940395355E-2</v>
      </c>
      <c r="DL88" s="113">
        <f t="shared" si="343"/>
        <v>3.1000000000005912E-2</v>
      </c>
      <c r="DM88" s="114">
        <f t="shared" si="344"/>
        <v>153.43494906547133</v>
      </c>
      <c r="DN88" s="115">
        <f t="shared" si="345"/>
        <v>2.4596747827467708E-2</v>
      </c>
      <c r="DO88" s="116">
        <v>0.04</v>
      </c>
      <c r="DP88" s="99"/>
      <c r="DQ88" s="124" t="s">
        <v>54</v>
      </c>
      <c r="DR88" s="96"/>
      <c r="DS88" s="97"/>
      <c r="DT88" s="97"/>
      <c r="DU88" s="97"/>
      <c r="DV88" s="114"/>
      <c r="DW88" s="115"/>
      <c r="DX88" s="116"/>
      <c r="DY88" s="99"/>
      <c r="DZ88" s="124"/>
      <c r="EA88" s="101"/>
      <c r="EB88" s="112" t="s">
        <v>133</v>
      </c>
      <c r="EC88" s="1">
        <v>1726390.0959999999</v>
      </c>
      <c r="ED88" s="1">
        <v>6454165.1109999996</v>
      </c>
      <c r="EE88" s="1">
        <v>254.995</v>
      </c>
      <c r="EF88" s="97">
        <f t="shared" si="404"/>
        <v>2.7000000001862645E-2</v>
      </c>
      <c r="EG88" s="113">
        <f t="shared" si="405"/>
        <v>-4.1100000031292439E-2</v>
      </c>
      <c r="EH88" s="113">
        <f t="shared" si="406"/>
        <v>-1.300000000000523E-2</v>
      </c>
      <c r="EI88" s="114">
        <f t="shared" si="460"/>
        <v>303.30228473510954</v>
      </c>
      <c r="EJ88" s="113">
        <f t="shared" si="383"/>
        <v>4.9175298704459552E-2</v>
      </c>
      <c r="EK88" s="97">
        <f t="shared" si="407"/>
        <v>4.7999999951571226E-2</v>
      </c>
      <c r="EL88" s="113">
        <f t="shared" si="408"/>
        <v>9.9999923259019852E-4</v>
      </c>
      <c r="EM88" s="113">
        <f t="shared" si="409"/>
        <v>-2.199999999999136E-2</v>
      </c>
      <c r="EN88" s="114">
        <f t="shared" si="461"/>
        <v>1.1934885095552707</v>
      </c>
      <c r="EO88" s="115">
        <f t="shared" si="462"/>
        <v>4.8010415472228715E-2</v>
      </c>
      <c r="EP88" s="116">
        <v>0.04</v>
      </c>
      <c r="EQ88" s="99"/>
      <c r="ER88" s="124" t="s">
        <v>54</v>
      </c>
      <c r="ES88" s="101"/>
      <c r="ET88" s="89"/>
      <c r="EU88" s="119"/>
      <c r="EV88" s="119"/>
      <c r="EW88" s="208"/>
      <c r="EX88" s="107"/>
      <c r="EY88" s="107"/>
      <c r="EZ88" s="107"/>
      <c r="FA88" s="126"/>
      <c r="FB88" s="127"/>
      <c r="FC88" s="107"/>
      <c r="FD88" s="107"/>
      <c r="FE88" s="107"/>
      <c r="FF88" s="126"/>
      <c r="FG88" s="127"/>
      <c r="FH88" s="128"/>
      <c r="FI88" s="109"/>
      <c r="FJ88" s="129"/>
      <c r="FK88" s="101"/>
      <c r="FL88" s="112" t="s">
        <v>133</v>
      </c>
      <c r="FM88" s="1">
        <v>1726390.1040000001</v>
      </c>
      <c r="FN88" s="1">
        <v>6454165.091</v>
      </c>
      <c r="FO88" s="1">
        <v>254.96299999999999</v>
      </c>
      <c r="FP88" s="97">
        <f t="shared" si="410"/>
        <v>3.5000000149011612E-2</v>
      </c>
      <c r="FQ88" s="113">
        <f t="shared" si="411"/>
        <v>-6.1099999584257603E-2</v>
      </c>
      <c r="FR88" s="113">
        <f t="shared" si="412"/>
        <v>-4.5000000000015916E-2</v>
      </c>
      <c r="FS88" s="114">
        <f t="shared" si="295"/>
        <v>299.80543724214726</v>
      </c>
      <c r="FT88" s="113">
        <f t="shared" si="388"/>
        <v>7.0414557867156224E-2</v>
      </c>
      <c r="FU88" s="97">
        <f t="shared" si="413"/>
        <v>8.0000001471489668E-3</v>
      </c>
      <c r="FV88" s="113">
        <f t="shared" si="413"/>
        <v>-1.9999999552965164E-2</v>
      </c>
      <c r="FW88" s="113">
        <f t="shared" si="413"/>
        <v>-3.2000000000010687E-2</v>
      </c>
      <c r="FX88" s="114">
        <f t="shared" si="297"/>
        <v>291.80141029136468</v>
      </c>
      <c r="FY88" s="115">
        <f t="shared" si="298"/>
        <v>2.1540658868126346E-2</v>
      </c>
      <c r="FZ88" s="116">
        <v>0.04</v>
      </c>
      <c r="GA88" s="99"/>
      <c r="GB88" s="124" t="s">
        <v>54</v>
      </c>
      <c r="GC88" s="101"/>
      <c r="GD88" s="107"/>
      <c r="GE88" s="107"/>
      <c r="GF88" s="107"/>
      <c r="GG88" s="126"/>
      <c r="GH88" s="127"/>
      <c r="GI88" s="128"/>
      <c r="GJ88" s="109"/>
      <c r="GK88" s="129"/>
      <c r="GL88" s="101"/>
      <c r="GM88" s="119"/>
    </row>
    <row r="89" spans="1:195" x14ac:dyDescent="0.35">
      <c r="A89" s="18" t="s">
        <v>134</v>
      </c>
      <c r="B89" s="44">
        <v>45505</v>
      </c>
      <c r="C89" s="107">
        <v>1726109.8199</v>
      </c>
      <c r="D89" s="135">
        <v>6454779.8441000003</v>
      </c>
      <c r="E89" s="135">
        <v>280.3245</v>
      </c>
      <c r="F89" s="20" t="s">
        <v>119</v>
      </c>
      <c r="G89" s="113"/>
      <c r="H89" s="115"/>
      <c r="I89" s="119"/>
      <c r="J89" s="119"/>
      <c r="K89" s="119"/>
      <c r="L89" s="120"/>
      <c r="M89" s="119"/>
      <c r="N89" s="19"/>
      <c r="O89" s="89" t="s">
        <v>134</v>
      </c>
      <c r="P89" s="90">
        <v>1726109.8319999999</v>
      </c>
      <c r="Q89" s="90">
        <v>6454779.8380000005</v>
      </c>
      <c r="R89" s="90">
        <v>280.38099999999997</v>
      </c>
      <c r="S89" s="97">
        <f t="shared" si="455"/>
        <v>1.2099999934434891E-2</v>
      </c>
      <c r="T89" s="113">
        <f t="shared" si="456"/>
        <v>-6.0999998822808266E-3</v>
      </c>
      <c r="U89" s="113">
        <f t="shared" si="457"/>
        <v>5.6499999999971351E-2</v>
      </c>
      <c r="V89" s="114">
        <f t="shared" si="490"/>
        <v>333.24585484724355</v>
      </c>
      <c r="W89" s="115">
        <f t="shared" si="491"/>
        <v>1.3550645629531843E-2</v>
      </c>
      <c r="X89" s="113"/>
      <c r="Y89" s="113"/>
      <c r="Z89" s="113"/>
      <c r="AA89" s="114"/>
      <c r="AB89" s="115"/>
      <c r="AC89" s="93"/>
      <c r="AD89" s="122"/>
      <c r="AE89" s="123"/>
      <c r="AF89" s="96"/>
      <c r="AG89" s="97"/>
      <c r="AH89" s="113"/>
      <c r="AI89" s="113"/>
      <c r="AJ89" s="114"/>
      <c r="AK89" s="115"/>
      <c r="AL89" s="116"/>
      <c r="AM89" s="99"/>
      <c r="AN89" s="124"/>
      <c r="AO89" s="101"/>
      <c r="AP89" s="89"/>
      <c r="AQ89" s="2"/>
      <c r="AR89" s="2"/>
      <c r="AS89" s="4"/>
      <c r="AT89" s="107"/>
      <c r="AU89" s="107"/>
      <c r="AV89" s="107"/>
      <c r="AW89" s="126"/>
      <c r="AX89" s="127"/>
      <c r="AY89" s="107"/>
      <c r="AZ89" s="107"/>
      <c r="BA89" s="107"/>
      <c r="BB89" s="126"/>
      <c r="BC89" s="127"/>
      <c r="BD89" s="128"/>
      <c r="BE89" s="109"/>
      <c r="BF89" s="129"/>
      <c r="BG89" s="101"/>
      <c r="BH89" s="112" t="s">
        <v>134</v>
      </c>
      <c r="BI89" s="90">
        <v>1726109.8289999999</v>
      </c>
      <c r="BJ89" s="90">
        <v>6454779.8250000002</v>
      </c>
      <c r="BK89" s="90">
        <v>280.28899999999999</v>
      </c>
      <c r="BL89" s="97">
        <f t="shared" si="393"/>
        <v>9.0999999083578587E-3</v>
      </c>
      <c r="BM89" s="113">
        <f t="shared" si="394"/>
        <v>-1.9100000150501728E-2</v>
      </c>
      <c r="BN89" s="113">
        <f t="shared" si="395"/>
        <v>-3.5500000000013188E-2</v>
      </c>
      <c r="BO89" s="114">
        <f t="shared" si="396"/>
        <v>295.47498777951091</v>
      </c>
      <c r="BP89" s="113">
        <f t="shared" si="397"/>
        <v>2.1157032024395082E-2</v>
      </c>
      <c r="BQ89" s="97">
        <f t="shared" si="398"/>
        <v>-3.0000000260770321E-3</v>
      </c>
      <c r="BR89" s="113">
        <f t="shared" si="399"/>
        <v>-1.3000000268220901E-2</v>
      </c>
      <c r="BS89" s="113">
        <f t="shared" si="400"/>
        <v>-9.1999999999984539E-2</v>
      </c>
      <c r="BT89" s="114">
        <f t="shared" si="391"/>
        <v>257.00538335797353</v>
      </c>
      <c r="BU89" s="115">
        <f t="shared" si="392"/>
        <v>1.3341664331342087E-2</v>
      </c>
      <c r="BV89" s="116">
        <v>0.04</v>
      </c>
      <c r="BW89" s="99"/>
      <c r="BX89" s="124" t="s">
        <v>54</v>
      </c>
      <c r="BY89" s="96"/>
      <c r="BZ89" s="97"/>
      <c r="CA89" s="97"/>
      <c r="CB89" s="97"/>
      <c r="CC89" s="114"/>
      <c r="CD89" s="115"/>
      <c r="CE89" s="116"/>
      <c r="CF89" s="99"/>
      <c r="CG89" s="124"/>
      <c r="CH89" s="101"/>
      <c r="CI89" s="89"/>
      <c r="CJ89" s="2"/>
      <c r="CK89" s="1"/>
      <c r="CL89" s="3"/>
      <c r="CM89" s="107"/>
      <c r="CN89" s="107"/>
      <c r="CO89" s="107"/>
      <c r="CP89" s="126"/>
      <c r="CQ89" s="127"/>
      <c r="CR89" s="107"/>
      <c r="CS89" s="107"/>
      <c r="CT89" s="107"/>
      <c r="CU89" s="126"/>
      <c r="CV89" s="127"/>
      <c r="CW89" s="128"/>
      <c r="CX89" s="109"/>
      <c r="CY89" s="129"/>
      <c r="CZ89" s="101"/>
      <c r="DA89" s="112" t="s">
        <v>134</v>
      </c>
      <c r="DB89" s="1">
        <v>1726109.8060000001</v>
      </c>
      <c r="DC89" s="1">
        <v>6454779.835</v>
      </c>
      <c r="DD89" s="1">
        <v>280.33199999999999</v>
      </c>
      <c r="DE89" s="97">
        <f t="shared" si="401"/>
        <v>-1.3899999903514981E-2</v>
      </c>
      <c r="DF89" s="113">
        <f t="shared" si="402"/>
        <v>-9.100000374019146E-3</v>
      </c>
      <c r="DG89" s="113">
        <f t="shared" si="403"/>
        <v>7.4999999999931788E-3</v>
      </c>
      <c r="DH89" s="114">
        <f t="shared" si="339"/>
        <v>213.21181796232113</v>
      </c>
      <c r="DI89" s="113">
        <f t="shared" si="377"/>
        <v>1.6613849768336811E-2</v>
      </c>
      <c r="DJ89" s="97">
        <f t="shared" si="341"/>
        <v>-2.299999981187284E-2</v>
      </c>
      <c r="DK89" s="113">
        <f t="shared" si="342"/>
        <v>9.9999997764825821E-3</v>
      </c>
      <c r="DL89" s="113">
        <f t="shared" si="343"/>
        <v>4.3000000000006366E-2</v>
      </c>
      <c r="DM89" s="114">
        <f t="shared" si="344"/>
        <v>156.50143462096841</v>
      </c>
      <c r="DN89" s="115">
        <f t="shared" si="345"/>
        <v>2.5079872146320889E-2</v>
      </c>
      <c r="DO89" s="116">
        <v>0.04</v>
      </c>
      <c r="DP89" s="99"/>
      <c r="DQ89" s="124" t="s">
        <v>54</v>
      </c>
      <c r="DR89" s="96"/>
      <c r="DS89" s="97"/>
      <c r="DT89" s="97"/>
      <c r="DU89" s="97"/>
      <c r="DV89" s="114"/>
      <c r="DW89" s="115"/>
      <c r="DX89" s="116"/>
      <c r="DY89" s="99"/>
      <c r="DZ89" s="124"/>
      <c r="EA89" s="101"/>
      <c r="EB89" s="112" t="s">
        <v>134</v>
      </c>
      <c r="EC89" s="1">
        <v>1726109.82</v>
      </c>
      <c r="ED89" s="1">
        <v>6454779.8439999996</v>
      </c>
      <c r="EE89" s="1">
        <v>280.31299999999999</v>
      </c>
      <c r="EF89" s="97">
        <f t="shared" si="404"/>
        <v>1.0000006295740604E-4</v>
      </c>
      <c r="EG89" s="113">
        <f t="shared" si="405"/>
        <v>-1.0000076144933701E-4</v>
      </c>
      <c r="EH89" s="113">
        <f t="shared" si="406"/>
        <v>-1.1500000000012278E-2</v>
      </c>
      <c r="EI89" s="114">
        <f t="shared" si="460"/>
        <v>314.99979989762647</v>
      </c>
      <c r="EJ89" s="113">
        <f t="shared" si="383"/>
        <v>1.4142193918177044E-4</v>
      </c>
      <c r="EK89" s="97">
        <f t="shared" si="407"/>
        <v>1.3999999966472387E-2</v>
      </c>
      <c r="EL89" s="113">
        <f t="shared" si="408"/>
        <v>8.999999612569809E-3</v>
      </c>
      <c r="EM89" s="113">
        <f t="shared" si="409"/>
        <v>-1.9000000000005457E-2</v>
      </c>
      <c r="EN89" s="114">
        <f t="shared" si="461"/>
        <v>32.735225212596063</v>
      </c>
      <c r="EO89" s="115">
        <f t="shared" si="462"/>
        <v>1.6643316739384718E-2</v>
      </c>
      <c r="EP89" s="116">
        <v>0.04</v>
      </c>
      <c r="EQ89" s="99"/>
      <c r="ER89" s="124" t="s">
        <v>54</v>
      </c>
      <c r="ES89" s="101"/>
      <c r="ET89" s="89"/>
      <c r="EU89" s="119"/>
      <c r="EV89" s="119"/>
      <c r="EW89" s="208"/>
      <c r="EX89" s="107"/>
      <c r="EY89" s="107"/>
      <c r="EZ89" s="107"/>
      <c r="FA89" s="126"/>
      <c r="FB89" s="127"/>
      <c r="FC89" s="107"/>
      <c r="FD89" s="107"/>
      <c r="FE89" s="107"/>
      <c r="FF89" s="126"/>
      <c r="FG89" s="127"/>
      <c r="FH89" s="128"/>
      <c r="FI89" s="109"/>
      <c r="FJ89" s="129"/>
      <c r="FK89" s="101"/>
      <c r="FL89" s="112" t="s">
        <v>134</v>
      </c>
      <c r="FM89" s="1">
        <v>1726109.8489999999</v>
      </c>
      <c r="FN89" s="1">
        <v>6454779.8190000001</v>
      </c>
      <c r="FO89" s="1">
        <v>280.31</v>
      </c>
      <c r="FP89" s="97">
        <f t="shared" si="410"/>
        <v>2.909999992698431E-2</v>
      </c>
      <c r="FQ89" s="113">
        <f t="shared" si="411"/>
        <v>-2.5100000202655792E-2</v>
      </c>
      <c r="FR89" s="113">
        <f t="shared" si="412"/>
        <v>-1.4499999999998181E-2</v>
      </c>
      <c r="FS89" s="114">
        <f t="shared" si="295"/>
        <v>319.22081864538865</v>
      </c>
      <c r="FT89" s="113">
        <f t="shared" si="388"/>
        <v>3.8429415893606912E-2</v>
      </c>
      <c r="FU89" s="97">
        <f t="shared" si="413"/>
        <v>2.8999999864026904E-2</v>
      </c>
      <c r="FV89" s="113">
        <f t="shared" si="413"/>
        <v>-2.4999999441206455E-2</v>
      </c>
      <c r="FW89" s="113">
        <f t="shared" si="413"/>
        <v>-2.9999999999859028E-3</v>
      </c>
      <c r="FX89" s="114">
        <f t="shared" si="297"/>
        <v>319.23639529954431</v>
      </c>
      <c r="FY89" s="115">
        <f t="shared" si="298"/>
        <v>3.8288378970307471E-2</v>
      </c>
      <c r="FZ89" s="116">
        <v>0.04</v>
      </c>
      <c r="GA89" s="99"/>
      <c r="GB89" s="124" t="s">
        <v>54</v>
      </c>
      <c r="GC89" s="101"/>
      <c r="GD89" s="107"/>
      <c r="GE89" s="107"/>
      <c r="GF89" s="107"/>
      <c r="GG89" s="126"/>
      <c r="GH89" s="127"/>
      <c r="GI89" s="128"/>
      <c r="GJ89" s="109"/>
      <c r="GK89" s="129"/>
      <c r="GL89" s="101"/>
      <c r="GM89" s="119"/>
    </row>
    <row r="90" spans="1:195" x14ac:dyDescent="0.35">
      <c r="A90" s="18" t="s">
        <v>213</v>
      </c>
      <c r="B90" s="153">
        <v>45917</v>
      </c>
      <c r="C90" s="5">
        <v>1726579.111</v>
      </c>
      <c r="D90" s="5">
        <v>6453069.284</v>
      </c>
      <c r="E90" s="6">
        <v>192.429</v>
      </c>
      <c r="F90" s="20" t="s">
        <v>119</v>
      </c>
      <c r="G90" s="113"/>
      <c r="H90" s="115"/>
      <c r="I90" s="119"/>
      <c r="J90" s="119"/>
      <c r="K90" s="119"/>
      <c r="L90" s="120"/>
      <c r="M90" s="119"/>
      <c r="N90" s="19"/>
      <c r="O90" s="89"/>
      <c r="P90" s="90"/>
      <c r="Q90" s="90"/>
      <c r="R90" s="90"/>
      <c r="S90" s="97"/>
      <c r="T90" s="113"/>
      <c r="U90" s="113"/>
      <c r="V90" s="114"/>
      <c r="W90" s="115"/>
      <c r="X90" s="113"/>
      <c r="Y90" s="113"/>
      <c r="Z90" s="113"/>
      <c r="AA90" s="114"/>
      <c r="AB90" s="115"/>
      <c r="AC90" s="93"/>
      <c r="AD90" s="122"/>
      <c r="AE90" s="123"/>
      <c r="AF90" s="96"/>
      <c r="AG90" s="97"/>
      <c r="AH90" s="113"/>
      <c r="AI90" s="113"/>
      <c r="AJ90" s="114"/>
      <c r="AK90" s="115"/>
      <c r="AL90" s="116"/>
      <c r="AM90" s="99"/>
      <c r="AN90" s="124"/>
      <c r="AO90" s="101"/>
      <c r="AP90" s="89" t="s">
        <v>213</v>
      </c>
      <c r="AQ90" s="5">
        <v>1726579.111</v>
      </c>
      <c r="AR90" s="5">
        <v>6453069.284</v>
      </c>
      <c r="AS90" s="6">
        <v>192.429</v>
      </c>
      <c r="AT90" s="107" t="s">
        <v>214</v>
      </c>
      <c r="AU90" s="107"/>
      <c r="AV90" s="107"/>
      <c r="AW90" s="126"/>
      <c r="AX90" s="127"/>
      <c r="AY90" s="107"/>
      <c r="AZ90" s="107"/>
      <c r="BA90" s="107"/>
      <c r="BB90" s="126"/>
      <c r="BC90" s="127"/>
      <c r="BD90" s="128"/>
      <c r="BE90" s="109"/>
      <c r="BF90" s="129"/>
      <c r="BG90" s="101"/>
      <c r="BH90" s="112" t="s">
        <v>213</v>
      </c>
      <c r="BI90" s="90">
        <v>1726579.095</v>
      </c>
      <c r="BJ90" s="90">
        <v>6453069.2790000001</v>
      </c>
      <c r="BK90" s="90">
        <v>192.434</v>
      </c>
      <c r="BL90" s="97">
        <f t="shared" si="393"/>
        <v>-1.600000006146729E-2</v>
      </c>
      <c r="BM90" s="113">
        <f t="shared" si="394"/>
        <v>-4.999999888241291E-3</v>
      </c>
      <c r="BN90" s="113">
        <f t="shared" si="395"/>
        <v>4.9999999999954525E-3</v>
      </c>
      <c r="BO90" s="114">
        <f t="shared" si="396"/>
        <v>197.3540242089947</v>
      </c>
      <c r="BP90" s="113">
        <f t="shared" si="397"/>
        <v>1.6763054639574681E-2</v>
      </c>
      <c r="BQ90" s="97"/>
      <c r="BR90" s="113"/>
      <c r="BS90" s="113"/>
      <c r="BT90" s="114"/>
      <c r="BU90" s="115"/>
      <c r="BV90" s="116"/>
      <c r="BW90" s="99"/>
      <c r="BX90" s="124"/>
      <c r="BY90" s="96"/>
      <c r="BZ90" s="97">
        <f t="shared" si="423"/>
        <v>-1.600000006146729E-2</v>
      </c>
      <c r="CA90" s="97">
        <f t="shared" si="423"/>
        <v>-4.999999888241291E-3</v>
      </c>
      <c r="CB90" s="97">
        <f t="shared" si="423"/>
        <v>4.9999999999954525E-3</v>
      </c>
      <c r="CC90" s="114">
        <f t="shared" si="470"/>
        <v>197.3540242089947</v>
      </c>
      <c r="CD90" s="115">
        <f t="shared" si="471"/>
        <v>1.6763054639574681E-2</v>
      </c>
      <c r="CE90" s="116"/>
      <c r="CF90" s="99"/>
      <c r="CG90" s="124" t="s">
        <v>54</v>
      </c>
      <c r="CH90" s="101"/>
      <c r="CI90" s="89" t="s">
        <v>213</v>
      </c>
      <c r="CJ90" s="1">
        <v>1726579.0660000001</v>
      </c>
      <c r="CK90" s="1">
        <v>6453069.2719999999</v>
      </c>
      <c r="CL90" s="3">
        <v>192.40600000000001</v>
      </c>
      <c r="CM90" s="107">
        <f t="shared" si="426"/>
        <v>-4.4999999925494194E-2</v>
      </c>
      <c r="CN90" s="107">
        <f t="shared" si="427"/>
        <v>-1.2000000104308128E-2</v>
      </c>
      <c r="CO90" s="107">
        <f t="shared" si="428"/>
        <v>-2.2999999999996135E-2</v>
      </c>
      <c r="CP90" s="126">
        <f t="shared" si="472"/>
        <v>194.93141732574711</v>
      </c>
      <c r="CQ90" s="127">
        <f t="shared" si="473"/>
        <v>4.6572524043666269E-2</v>
      </c>
      <c r="CR90" s="107">
        <f t="shared" si="474"/>
        <v>-2.8999999864026904E-2</v>
      </c>
      <c r="CS90" s="107">
        <f t="shared" si="475"/>
        <v>-7.0000002160668373E-3</v>
      </c>
      <c r="CT90" s="107">
        <f t="shared" si="476"/>
        <v>-2.7999999999991587E-2</v>
      </c>
      <c r="CU90" s="126">
        <f t="shared" si="477"/>
        <v>193.5704348498206</v>
      </c>
      <c r="CV90" s="127">
        <f t="shared" si="478"/>
        <v>2.9832867698873607E-2</v>
      </c>
      <c r="CW90" s="128">
        <v>0.04</v>
      </c>
      <c r="CX90" s="109"/>
      <c r="CY90" s="129" t="s">
        <v>54</v>
      </c>
      <c r="CZ90" s="101"/>
      <c r="DA90" s="112" t="s">
        <v>213</v>
      </c>
      <c r="DB90" s="1">
        <v>1726579.0730000001</v>
      </c>
      <c r="DC90" s="1">
        <v>6453069.2949999999</v>
      </c>
      <c r="DD90" s="1">
        <v>192.41200000000001</v>
      </c>
      <c r="DE90" s="97">
        <f t="shared" si="401"/>
        <v>-3.7999999942258E-2</v>
      </c>
      <c r="DF90" s="113">
        <f t="shared" si="402"/>
        <v>1.0999999940395355E-2</v>
      </c>
      <c r="DG90" s="113">
        <f t="shared" si="403"/>
        <v>-1.6999999999995907E-2</v>
      </c>
      <c r="DH90" s="114">
        <f t="shared" si="339"/>
        <v>163.8556612793852</v>
      </c>
      <c r="DI90" s="113">
        <f t="shared" si="377"/>
        <v>3.9560080817666508E-2</v>
      </c>
      <c r="DJ90" s="97">
        <f t="shared" si="341"/>
        <v>-2.199999988079071E-2</v>
      </c>
      <c r="DK90" s="113">
        <f t="shared" si="342"/>
        <v>1.5999999828636646E-2</v>
      </c>
      <c r="DL90" s="113">
        <f t="shared" si="343"/>
        <v>-2.199999999999136E-2</v>
      </c>
      <c r="DM90" s="114">
        <f t="shared" si="344"/>
        <v>143.97262675911492</v>
      </c>
      <c r="DN90" s="115">
        <f t="shared" si="345"/>
        <v>2.7202940820270957E-2</v>
      </c>
      <c r="DO90" s="116">
        <v>0.04</v>
      </c>
      <c r="DP90" s="99"/>
      <c r="DQ90" s="124" t="s">
        <v>54</v>
      </c>
      <c r="DR90" s="96"/>
      <c r="DS90" s="97">
        <f t="shared" ref="DS90" si="493">DB90-CJ90</f>
        <v>6.9999999832361937E-3</v>
      </c>
      <c r="DT90" s="97">
        <f t="shared" ref="DT90" si="494">DC90-CK90</f>
        <v>2.3000000044703484E-2</v>
      </c>
      <c r="DU90" s="97">
        <f t="shared" ref="DU90" si="495">DD90-CL90</f>
        <v>6.0000000000002274E-3</v>
      </c>
      <c r="DV90" s="114">
        <f t="shared" ref="DV90" si="496">IF(DEGREES(ATAN2(DS90,DT90))&lt;0,(DEGREES(ATAN2(DS90,DT90)))+360,DEGREES(ATAN2(DS90,DT90)))</f>
        <v>73.072487005092825</v>
      </c>
      <c r="DW90" s="115">
        <f t="shared" ref="DW90" si="497">SQRT(POWER(DS90,2)+POWER(DT90,2))</f>
        <v>2.4041630598228291E-2</v>
      </c>
      <c r="DX90" s="116"/>
      <c r="DY90" s="99">
        <f t="shared" si="441"/>
        <v>3.8466608957165263E-2</v>
      </c>
      <c r="DZ90" s="124" t="s">
        <v>54</v>
      </c>
      <c r="EA90" s="101"/>
      <c r="EB90" s="112" t="s">
        <v>213</v>
      </c>
      <c r="EC90" s="1">
        <v>1726579.084</v>
      </c>
      <c r="ED90" s="1">
        <v>6453069.2970000003</v>
      </c>
      <c r="EE90" s="1">
        <v>192.43</v>
      </c>
      <c r="EF90" s="97">
        <f t="shared" si="404"/>
        <v>-2.7000000001862645E-2</v>
      </c>
      <c r="EG90" s="113">
        <f t="shared" si="405"/>
        <v>1.3000000268220901E-2</v>
      </c>
      <c r="EH90" s="113">
        <f t="shared" si="406"/>
        <v>1.0000000000047748E-3</v>
      </c>
      <c r="EI90" s="114">
        <f t="shared" si="460"/>
        <v>154.29004575866912</v>
      </c>
      <c r="EJ90" s="113">
        <f t="shared" si="383"/>
        <v>2.9966648245580058E-2</v>
      </c>
      <c r="EK90" s="97">
        <f t="shared" si="407"/>
        <v>1.0999999940395355E-2</v>
      </c>
      <c r="EL90" s="113">
        <f t="shared" si="408"/>
        <v>2.0000003278255463E-3</v>
      </c>
      <c r="EM90" s="113">
        <f t="shared" si="409"/>
        <v>1.8000000000000682E-2</v>
      </c>
      <c r="EN90" s="114">
        <f t="shared" si="461"/>
        <v>10.304848176313323</v>
      </c>
      <c r="EO90" s="115">
        <f t="shared" si="462"/>
        <v>1.1180339887498954E-2</v>
      </c>
      <c r="EP90" s="116">
        <v>0.04</v>
      </c>
      <c r="EQ90" s="99"/>
      <c r="ER90" s="124" t="s">
        <v>54</v>
      </c>
      <c r="ES90" s="101"/>
      <c r="ET90" s="89" t="s">
        <v>213</v>
      </c>
      <c r="EU90" s="119">
        <v>1726579.094</v>
      </c>
      <c r="EV90" s="119">
        <v>6453069.2949999999</v>
      </c>
      <c r="EW90" s="208">
        <v>192.41499999999999</v>
      </c>
      <c r="EX90" s="107">
        <f t="shared" si="442"/>
        <v>-1.6999999992549419E-2</v>
      </c>
      <c r="EY90" s="107">
        <f t="shared" si="443"/>
        <v>1.0999999940395355E-2</v>
      </c>
      <c r="EZ90" s="107">
        <f t="shared" si="444"/>
        <v>-1.4000000000010004E-2</v>
      </c>
      <c r="FA90" s="126">
        <f t="shared" ref="FA90" si="498">IF(DEGREES(ATAN2(EX90,EY90))&lt;0,(DEGREES(ATAN2(EX90,EY90)))+360,DEGREES(ATAN2(EX90,EY90)))</f>
        <v>147.09475720716054</v>
      </c>
      <c r="FB90" s="127">
        <f t="shared" ref="FB90" si="499">SQRT(POWER(EX90,2)+POWER(EY90,2))</f>
        <v>2.0248456692681001E-2</v>
      </c>
      <c r="FC90" s="107">
        <f t="shared" si="447"/>
        <v>1.0000000009313226E-2</v>
      </c>
      <c r="FD90" s="107">
        <f t="shared" si="448"/>
        <v>-2.0000003278255463E-3</v>
      </c>
      <c r="FE90" s="107">
        <f t="shared" si="449"/>
        <v>-1.5000000000014779E-2</v>
      </c>
      <c r="FF90" s="126">
        <f t="shared" ref="FF90" si="500">IF(DEGREES(ATAN2(FC90,FD90))&lt;0,(DEGREES(ATAN2(FC90,FD90)))+360,DEGREES(ATAN2(FC90,FD90)))</f>
        <v>348.69006573018186</v>
      </c>
      <c r="FG90" s="127">
        <f t="shared" ref="FG90" si="501">SQRT(POWER(FC90,2)+POWER(FD90,2))</f>
        <v>1.0198039100609823E-2</v>
      </c>
      <c r="FH90" s="128">
        <v>0.04</v>
      </c>
      <c r="FI90" s="109"/>
      <c r="FJ90" s="129" t="s">
        <v>54</v>
      </c>
      <c r="FK90" s="101"/>
      <c r="FL90" s="112" t="s">
        <v>213</v>
      </c>
      <c r="FM90" s="1">
        <v>1726579.0859999999</v>
      </c>
      <c r="FN90" s="1">
        <v>6453069.301</v>
      </c>
      <c r="FO90" s="1">
        <v>192.4</v>
      </c>
      <c r="FP90" s="97">
        <f t="shared" si="410"/>
        <v>-2.5000000139698386E-2</v>
      </c>
      <c r="FQ90" s="113">
        <f t="shared" si="411"/>
        <v>1.6999999992549419E-2</v>
      </c>
      <c r="FR90" s="113">
        <f t="shared" si="412"/>
        <v>-2.8999999999996362E-2</v>
      </c>
      <c r="FS90" s="114">
        <f t="shared" si="295"/>
        <v>145.7842980281122</v>
      </c>
      <c r="FT90" s="113">
        <f t="shared" si="388"/>
        <v>3.023243302699271E-2</v>
      </c>
      <c r="FU90" s="97">
        <f t="shared" si="413"/>
        <v>1.999999862164259E-3</v>
      </c>
      <c r="FV90" s="113">
        <f t="shared" si="413"/>
        <v>3.9999997243285179E-3</v>
      </c>
      <c r="FW90" s="113">
        <f t="shared" si="413"/>
        <v>-3.0000000000001137E-2</v>
      </c>
      <c r="FX90" s="114">
        <f t="shared" si="297"/>
        <v>63.43494882292201</v>
      </c>
      <c r="FY90" s="115">
        <f t="shared" si="298"/>
        <v>4.472135646789493E-3</v>
      </c>
      <c r="FZ90" s="116">
        <v>0.04</v>
      </c>
      <c r="GA90" s="99"/>
      <c r="GB90" s="124" t="s">
        <v>54</v>
      </c>
      <c r="GC90" s="101"/>
      <c r="GD90" s="107">
        <f t="shared" si="452"/>
        <v>-8.0000001471489668E-3</v>
      </c>
      <c r="GE90" s="107">
        <f t="shared" si="452"/>
        <v>6.0000000521540642E-3</v>
      </c>
      <c r="GF90" s="107">
        <f t="shared" si="452"/>
        <v>-1.4999999999986358E-2</v>
      </c>
      <c r="GG90" s="126">
        <f t="shared" ref="GG90" si="502">IF(DEGREES(ATAN2(GD90,GE90))&lt;0,(DEGREES(ATAN2(GD90,GE90)))+360,DEGREES(ATAN2(GD90,GE90)))</f>
        <v>143.13010262096026</v>
      </c>
      <c r="GH90" s="127">
        <f t="shared" ref="GH90" si="503">SQRT(POWER(GD90,2)+POWER(GE90,2))</f>
        <v>1.0000000149011612E-2</v>
      </c>
      <c r="GI90" s="128">
        <v>0.04</v>
      </c>
      <c r="GJ90" s="109"/>
      <c r="GK90" s="129" t="s">
        <v>54</v>
      </c>
      <c r="GL90" s="101"/>
      <c r="GM90" s="119"/>
    </row>
    <row r="91" spans="1:195" x14ac:dyDescent="0.35">
      <c r="A91" s="18" t="s">
        <v>31</v>
      </c>
      <c r="B91" s="44">
        <v>34668</v>
      </c>
      <c r="C91" s="113">
        <v>1727675.9367667099</v>
      </c>
      <c r="D91" s="113">
        <v>6448851.73847955</v>
      </c>
      <c r="E91" s="113">
        <v>170.52</v>
      </c>
      <c r="F91" s="97">
        <v>1727667.246</v>
      </c>
      <c r="G91" s="113">
        <v>6448849.1670000004</v>
      </c>
      <c r="H91" s="115">
        <v>167.49</v>
      </c>
      <c r="I91" s="119">
        <f t="shared" si="0"/>
        <v>-8.690766709856689</v>
      </c>
      <c r="J91" s="119">
        <f t="shared" si="1"/>
        <v>-2.5714795496314764</v>
      </c>
      <c r="K91" s="119">
        <f t="shared" si="2"/>
        <v>-3.0300000000000011</v>
      </c>
      <c r="L91" s="120">
        <f t="shared" si="13"/>
        <v>196.48276829517232</v>
      </c>
      <c r="M91" s="119">
        <f t="shared" si="14"/>
        <v>9.0632186931203496</v>
      </c>
      <c r="N91" s="19"/>
      <c r="O91" s="89" t="s">
        <v>31</v>
      </c>
      <c r="P91" s="90">
        <v>1727616.328</v>
      </c>
      <c r="Q91" s="90">
        <v>6448830.8969999999</v>
      </c>
      <c r="R91" s="90">
        <v>164.20400000000001</v>
      </c>
      <c r="S91" s="97">
        <f t="shared" si="455"/>
        <v>-59.608766709920019</v>
      </c>
      <c r="T91" s="113">
        <f t="shared" si="456"/>
        <v>-20.841479550115764</v>
      </c>
      <c r="U91" s="113">
        <f t="shared" si="457"/>
        <v>-6.3160000000000025</v>
      </c>
      <c r="V91" s="114">
        <f t="shared" ref="V91:V100" si="504">IF(DEGREES(ATAN2(S91,T91))&lt;0,(DEGREES(ATAN2(S91,T91)))+360,DEGREES(ATAN2(S91,T91)))</f>
        <v>199.27155763531857</v>
      </c>
      <c r="W91" s="115">
        <f t="shared" ref="W91:W100" si="505">SQRT(POWER(S91,2)+POWER(T91,2))</f>
        <v>63.147227480828981</v>
      </c>
      <c r="X91" s="113"/>
      <c r="Y91" s="113"/>
      <c r="Z91" s="113"/>
      <c r="AA91" s="114"/>
      <c r="AB91" s="115"/>
      <c r="AC91" s="93"/>
      <c r="AD91" s="122">
        <v>0.75788509405261573</v>
      </c>
      <c r="AE91" s="123"/>
      <c r="AF91" s="96"/>
      <c r="AG91" s="97"/>
      <c r="AH91" s="113"/>
      <c r="AI91" s="113"/>
      <c r="AJ91" s="114"/>
      <c r="AK91" s="115"/>
      <c r="AL91" s="116"/>
      <c r="AM91" s="99"/>
      <c r="AN91" s="124"/>
      <c r="AO91" s="101"/>
      <c r="AP91" s="89"/>
      <c r="AQ91" s="2"/>
      <c r="AR91" s="2"/>
      <c r="AS91" s="4"/>
      <c r="AT91" s="107"/>
      <c r="AU91" s="107"/>
      <c r="AV91" s="107"/>
      <c r="AW91" s="126"/>
      <c r="AX91" s="127"/>
      <c r="AY91" s="107"/>
      <c r="AZ91" s="107"/>
      <c r="BA91" s="107"/>
      <c r="BB91" s="126"/>
      <c r="BC91" s="127"/>
      <c r="BD91" s="128"/>
      <c r="BE91" s="109"/>
      <c r="BF91" s="129"/>
      <c r="BG91" s="101"/>
      <c r="BH91" s="112" t="s">
        <v>31</v>
      </c>
      <c r="BI91" s="90">
        <v>1727615.811</v>
      </c>
      <c r="BJ91" s="90">
        <v>6448830.7390000001</v>
      </c>
      <c r="BK91" s="90">
        <v>164.19200000000001</v>
      </c>
      <c r="BL91" s="97">
        <f t="shared" si="393"/>
        <v>-60.125766709912568</v>
      </c>
      <c r="BM91" s="113">
        <f t="shared" si="394"/>
        <v>-20.99947954993695</v>
      </c>
      <c r="BN91" s="113">
        <f t="shared" si="395"/>
        <v>-6.328000000000003</v>
      </c>
      <c r="BO91" s="114">
        <f t="shared" si="396"/>
        <v>199.25222683864084</v>
      </c>
      <c r="BP91" s="113">
        <f t="shared" si="397"/>
        <v>63.687408204629044</v>
      </c>
      <c r="BQ91" s="97">
        <f t="shared" si="398"/>
        <v>-0.51699999999254942</v>
      </c>
      <c r="BR91" s="113">
        <f t="shared" si="399"/>
        <v>-0.15799999982118607</v>
      </c>
      <c r="BS91" s="113">
        <f t="shared" si="400"/>
        <v>-1.2000000000000455E-2</v>
      </c>
      <c r="BT91" s="114">
        <f t="shared" si="391"/>
        <v>196.99363879151142</v>
      </c>
      <c r="BU91" s="115">
        <f t="shared" si="392"/>
        <v>0.54060429145151156</v>
      </c>
      <c r="BV91" s="116">
        <v>0.04</v>
      </c>
      <c r="BW91" s="99">
        <f t="shared" ref="BW91:BW116" si="506">BU91/0.953</f>
        <v>0.56726578326496491</v>
      </c>
      <c r="BX91" s="124"/>
      <c r="BY91" s="96">
        <f t="shared" ref="BY91:BY116" si="507">(BW91/AD91-1)*100</f>
        <v>-25.15147906767212</v>
      </c>
      <c r="BZ91" s="97"/>
      <c r="CA91" s="97"/>
      <c r="CB91" s="97"/>
      <c r="CC91" s="114"/>
      <c r="CD91" s="115"/>
      <c r="CE91" s="116"/>
      <c r="CF91" s="99"/>
      <c r="CG91" s="124"/>
      <c r="CH91" s="101"/>
      <c r="CI91" s="89"/>
      <c r="CJ91" s="2"/>
      <c r="CK91" s="1"/>
      <c r="CL91" s="3"/>
      <c r="CM91" s="107"/>
      <c r="CN91" s="107"/>
      <c r="CO91" s="107"/>
      <c r="CP91" s="126"/>
      <c r="CQ91" s="127"/>
      <c r="CR91" s="107"/>
      <c r="CS91" s="107"/>
      <c r="CT91" s="107"/>
      <c r="CU91" s="126"/>
      <c r="CV91" s="127"/>
      <c r="CW91" s="128"/>
      <c r="CX91" s="109"/>
      <c r="CY91" s="129"/>
      <c r="CZ91" s="101"/>
      <c r="DA91" s="112" t="s">
        <v>31</v>
      </c>
      <c r="DB91" s="1">
        <v>1727615.3219999999</v>
      </c>
      <c r="DC91" s="1">
        <v>6448830.602</v>
      </c>
      <c r="DD91" s="1">
        <v>164.15600000000001</v>
      </c>
      <c r="DE91" s="97">
        <f t="shared" si="401"/>
        <v>-60.614766709972173</v>
      </c>
      <c r="DF91" s="113">
        <f t="shared" si="402"/>
        <v>-21.136479550041258</v>
      </c>
      <c r="DG91" s="113">
        <f t="shared" si="403"/>
        <v>-6.3640000000000043</v>
      </c>
      <c r="DH91" s="114">
        <f t="shared" si="339"/>
        <v>199.2237564673944</v>
      </c>
      <c r="DI91" s="113">
        <f t="shared" si="377"/>
        <v>64.194242039871952</v>
      </c>
      <c r="DJ91" s="97">
        <f t="shared" ref="DJ91:DJ116" si="508">DB91-BI91</f>
        <v>-0.48900000005960464</v>
      </c>
      <c r="DK91" s="113">
        <f t="shared" ref="DK91:DK116" si="509">DC91-BJ91</f>
        <v>-0.13700000010430813</v>
      </c>
      <c r="DL91" s="113">
        <f t="shared" ref="DL91:DL116" si="510">DD91-BK91</f>
        <v>-3.6000000000001364E-2</v>
      </c>
      <c r="DM91" s="114">
        <f t="shared" ref="DM91:DM116" si="511">IF(DEGREES(ATAN2(DJ91,DK91))&lt;0,(DEGREES(ATAN2(DJ91,DK91)))+360,DEGREES(ATAN2(DJ91,DK91)))</f>
        <v>195.65093818078523</v>
      </c>
      <c r="DN91" s="115">
        <f t="shared" ref="DN91:DN116" si="512">SQRT(POWER(DJ91,2)+POWER(DK91,2))</f>
        <v>0.50782871136523366</v>
      </c>
      <c r="DO91" s="116">
        <v>0.04</v>
      </c>
      <c r="DP91" s="99">
        <f t="shared" ref="DP91:DP116" si="513">DN91/1.085</f>
        <v>0.46804489526749649</v>
      </c>
      <c r="DQ91" s="124"/>
      <c r="DR91" s="96">
        <f t="shared" ref="DR91:DR116" si="514">(DP91/BW91-1)*100</f>
        <v>-17.491075775166788</v>
      </c>
      <c r="DS91" s="97"/>
      <c r="DT91" s="97"/>
      <c r="DU91" s="97"/>
      <c r="DV91" s="114"/>
      <c r="DW91" s="115"/>
      <c r="DX91" s="116"/>
      <c r="DY91" s="99"/>
      <c r="DZ91" s="124"/>
      <c r="EA91" s="101"/>
      <c r="EB91" s="112" t="s">
        <v>31</v>
      </c>
      <c r="EC91" s="1">
        <v>1727614.807</v>
      </c>
      <c r="ED91" s="1">
        <v>6448830.4359999998</v>
      </c>
      <c r="EE91" s="1">
        <v>164.14099999999999</v>
      </c>
      <c r="EF91" s="97">
        <f t="shared" si="404"/>
        <v>-61.129766709869727</v>
      </c>
      <c r="EG91" s="113">
        <f t="shared" si="405"/>
        <v>-21.302479550242424</v>
      </c>
      <c r="EH91" s="113">
        <f t="shared" si="406"/>
        <v>-6.3790000000000191</v>
      </c>
      <c r="EI91" s="114">
        <f t="shared" si="460"/>
        <v>199.21240608848203</v>
      </c>
      <c r="EJ91" s="113">
        <f t="shared" si="383"/>
        <v>64.735183733357815</v>
      </c>
      <c r="EK91" s="97">
        <f t="shared" si="407"/>
        <v>-0.51499999989755452</v>
      </c>
      <c r="EL91" s="113">
        <f t="shared" si="408"/>
        <v>-0.16600000020116568</v>
      </c>
      <c r="EM91" s="113">
        <f t="shared" si="409"/>
        <v>-1.5000000000014779E-2</v>
      </c>
      <c r="EN91" s="114">
        <f t="shared" si="461"/>
        <v>197.86569332218849</v>
      </c>
      <c r="EO91" s="115">
        <f t="shared" si="462"/>
        <v>0.54109241351294901</v>
      </c>
      <c r="EP91" s="116">
        <v>0.04</v>
      </c>
      <c r="EQ91" s="99">
        <f t="shared" ref="EQ91:EQ116" si="515">EO91/0.92</f>
        <v>0.58814392773146629</v>
      </c>
      <c r="ER91" s="124"/>
      <c r="ES91" s="101">
        <f t="shared" ref="ES91:ES116" si="516">(EQ91/DP91-1)*100</f>
        <v>25.659724885009361</v>
      </c>
      <c r="ET91" s="89"/>
      <c r="EU91" s="119"/>
      <c r="EV91" s="119"/>
      <c r="EW91" s="208"/>
      <c r="EX91" s="107"/>
      <c r="EY91" s="107"/>
      <c r="EZ91" s="107"/>
      <c r="FA91" s="126"/>
      <c r="FB91" s="127"/>
      <c r="FC91" s="107"/>
      <c r="FD91" s="107"/>
      <c r="FE91" s="107"/>
      <c r="FF91" s="126"/>
      <c r="FG91" s="127"/>
      <c r="FH91" s="128"/>
      <c r="FI91" s="109"/>
      <c r="FJ91" s="129"/>
      <c r="FK91" s="101"/>
      <c r="FL91" s="112" t="s">
        <v>31</v>
      </c>
      <c r="FM91" s="1">
        <v>1727614.071</v>
      </c>
      <c r="FN91" s="1">
        <v>6448830.216</v>
      </c>
      <c r="FO91" s="1">
        <v>164.10400000000001</v>
      </c>
      <c r="FP91" s="97">
        <f t="shared" si="410"/>
        <v>-61.865766709903255</v>
      </c>
      <c r="FQ91" s="113">
        <f t="shared" si="411"/>
        <v>-21.522479549981654</v>
      </c>
      <c r="FR91" s="113">
        <f t="shared" si="412"/>
        <v>-6.4159999999999968</v>
      </c>
      <c r="FS91" s="114">
        <f t="shared" si="295"/>
        <v>199.18227301236533</v>
      </c>
      <c r="FT91" s="113">
        <f t="shared" si="388"/>
        <v>65.502597021671988</v>
      </c>
      <c r="FU91" s="97">
        <f t="shared" si="413"/>
        <v>-0.73600000003352761</v>
      </c>
      <c r="FV91" s="113">
        <f t="shared" si="413"/>
        <v>-0.21999999973922968</v>
      </c>
      <c r="FW91" s="113">
        <f t="shared" si="413"/>
        <v>-3.6999999999977717E-2</v>
      </c>
      <c r="FX91" s="114">
        <f t="shared" si="297"/>
        <v>196.64209133632829</v>
      </c>
      <c r="FY91" s="115">
        <f t="shared" si="298"/>
        <v>0.76817706287978538</v>
      </c>
      <c r="FZ91" s="116">
        <v>0.04</v>
      </c>
      <c r="GA91" s="99">
        <f t="shared" ref="GA91:GA116" si="517">FY91/1.183</f>
        <v>0.64934662965324208</v>
      </c>
      <c r="GB91" s="124"/>
      <c r="GC91" s="101">
        <f t="shared" ref="GC91:GC115" si="518">(GA91/EQ91-1)*100</f>
        <v>10.406075628093481</v>
      </c>
      <c r="GD91" s="107"/>
      <c r="GE91" s="107"/>
      <c r="GF91" s="107"/>
      <c r="GG91" s="126"/>
      <c r="GH91" s="127"/>
      <c r="GI91" s="128"/>
      <c r="GJ91" s="109"/>
      <c r="GK91" s="129"/>
      <c r="GL91" s="101"/>
      <c r="GM91" s="119"/>
    </row>
    <row r="92" spans="1:195" x14ac:dyDescent="0.35">
      <c r="A92" s="18" t="s">
        <v>32</v>
      </c>
      <c r="B92" s="44">
        <v>34773</v>
      </c>
      <c r="C92" s="113">
        <v>1727968.44653705</v>
      </c>
      <c r="D92" s="113">
        <v>6449761.8387471596</v>
      </c>
      <c r="E92" s="113">
        <v>183.06</v>
      </c>
      <c r="F92" s="97">
        <v>1727941.1159999999</v>
      </c>
      <c r="G92" s="113">
        <v>6449758.8049999997</v>
      </c>
      <c r="H92" s="115">
        <v>178.25</v>
      </c>
      <c r="I92" s="119">
        <f t="shared" si="0"/>
        <v>-27.330537050031126</v>
      </c>
      <c r="J92" s="119">
        <f t="shared" si="1"/>
        <v>-3.0337471598759294</v>
      </c>
      <c r="K92" s="119">
        <f t="shared" si="2"/>
        <v>-4.8100000000000023</v>
      </c>
      <c r="L92" s="120">
        <f t="shared" si="13"/>
        <v>186.33402228200313</v>
      </c>
      <c r="M92" s="119">
        <f t="shared" si="14"/>
        <v>27.498397721925169</v>
      </c>
      <c r="N92" s="19"/>
      <c r="O92" s="89" t="s">
        <v>32</v>
      </c>
      <c r="P92" s="90">
        <v>1727892.433</v>
      </c>
      <c r="Q92" s="90">
        <v>6449747.4460000005</v>
      </c>
      <c r="R92" s="90">
        <v>173.61099999999999</v>
      </c>
      <c r="S92" s="97">
        <f t="shared" si="455"/>
        <v>-76.01353704999201</v>
      </c>
      <c r="T92" s="113">
        <f t="shared" si="456"/>
        <v>-14.39274715911597</v>
      </c>
      <c r="U92" s="113">
        <f t="shared" si="457"/>
        <v>-9.4490000000000123</v>
      </c>
      <c r="V92" s="114">
        <f t="shared" si="504"/>
        <v>190.72171538402509</v>
      </c>
      <c r="W92" s="115">
        <f t="shared" si="505"/>
        <v>77.364132423473535</v>
      </c>
      <c r="X92" s="113"/>
      <c r="Y92" s="113"/>
      <c r="Z92" s="113"/>
      <c r="AA92" s="114"/>
      <c r="AB92" s="115"/>
      <c r="AC92" s="93"/>
      <c r="AD92" s="122">
        <v>0.52080430780280507</v>
      </c>
      <c r="AE92" s="123"/>
      <c r="AF92" s="96"/>
      <c r="AG92" s="97"/>
      <c r="AH92" s="113"/>
      <c r="AI92" s="113"/>
      <c r="AJ92" s="114"/>
      <c r="AK92" s="115"/>
      <c r="AL92" s="116"/>
      <c r="AM92" s="99"/>
      <c r="AN92" s="124"/>
      <c r="AO92" s="101"/>
      <c r="AP92" s="89"/>
      <c r="AQ92" s="2"/>
      <c r="AR92" s="2"/>
      <c r="AS92" s="4"/>
      <c r="AT92" s="107"/>
      <c r="AU92" s="107"/>
      <c r="AV92" s="107"/>
      <c r="AW92" s="126"/>
      <c r="AX92" s="127"/>
      <c r="AY92" s="107"/>
      <c r="AZ92" s="107"/>
      <c r="BA92" s="107"/>
      <c r="BB92" s="126"/>
      <c r="BC92" s="127"/>
      <c r="BD92" s="128"/>
      <c r="BE92" s="109"/>
      <c r="BF92" s="129"/>
      <c r="BG92" s="101"/>
      <c r="BH92" s="112" t="s">
        <v>32</v>
      </c>
      <c r="BI92" s="90">
        <v>1727891.9950000001</v>
      </c>
      <c r="BJ92" s="90">
        <v>6449747.4330000002</v>
      </c>
      <c r="BK92" s="90">
        <v>173.61799999999999</v>
      </c>
      <c r="BL92" s="97">
        <f t="shared" si="393"/>
        <v>-76.451537049841136</v>
      </c>
      <c r="BM92" s="113">
        <f t="shared" si="394"/>
        <v>-14.405747159384191</v>
      </c>
      <c r="BN92" s="113">
        <f t="shared" si="395"/>
        <v>-9.4420000000000073</v>
      </c>
      <c r="BO92" s="114">
        <f t="shared" si="396"/>
        <v>190.67111042982293</v>
      </c>
      <c r="BP92" s="113">
        <f t="shared" si="397"/>
        <v>77.796934827172578</v>
      </c>
      <c r="BQ92" s="97">
        <f t="shared" si="398"/>
        <v>-0.43799999984912574</v>
      </c>
      <c r="BR92" s="113">
        <f t="shared" si="399"/>
        <v>-1.3000000268220901E-2</v>
      </c>
      <c r="BS92" s="113">
        <f t="shared" si="400"/>
        <v>7.0000000000050022E-3</v>
      </c>
      <c r="BT92" s="114">
        <f t="shared" si="391"/>
        <v>181.70006061066911</v>
      </c>
      <c r="BU92" s="115">
        <f t="shared" si="392"/>
        <v>0.43819287976279109</v>
      </c>
      <c r="BV92" s="116">
        <v>0.04</v>
      </c>
      <c r="BW92" s="99">
        <f t="shared" si="506"/>
        <v>0.45980365137753526</v>
      </c>
      <c r="BX92" s="124"/>
      <c r="BY92" s="96">
        <f t="shared" si="507"/>
        <v>-11.712778775318199</v>
      </c>
      <c r="BZ92" s="97"/>
      <c r="CA92" s="97"/>
      <c r="CB92" s="97"/>
      <c r="CC92" s="114"/>
      <c r="CD92" s="115"/>
      <c r="CE92" s="116"/>
      <c r="CF92" s="99"/>
      <c r="CG92" s="124"/>
      <c r="CH92" s="101"/>
      <c r="CI92" s="89"/>
      <c r="CJ92" s="2"/>
      <c r="CK92" s="1"/>
      <c r="CL92" s="3"/>
      <c r="CM92" s="107"/>
      <c r="CN92" s="107"/>
      <c r="CO92" s="107"/>
      <c r="CP92" s="126"/>
      <c r="CQ92" s="127"/>
      <c r="CR92" s="107"/>
      <c r="CS92" s="107"/>
      <c r="CT92" s="107"/>
      <c r="CU92" s="126"/>
      <c r="CV92" s="127"/>
      <c r="CW92" s="128"/>
      <c r="CX92" s="109"/>
      <c r="CY92" s="129"/>
      <c r="CZ92" s="101"/>
      <c r="DA92" s="112" t="s">
        <v>32</v>
      </c>
      <c r="DB92" s="1">
        <v>1727891.561</v>
      </c>
      <c r="DC92" s="1">
        <v>6449747.398</v>
      </c>
      <c r="DD92" s="1">
        <v>173.58699999999999</v>
      </c>
      <c r="DE92" s="97">
        <f t="shared" si="401"/>
        <v>-76.885537049965933</v>
      </c>
      <c r="DF92" s="113">
        <f t="shared" si="402"/>
        <v>-14.440747159533203</v>
      </c>
      <c r="DG92" s="113">
        <f t="shared" si="403"/>
        <v>-9.4730000000000132</v>
      </c>
      <c r="DH92" s="114">
        <f t="shared" si="339"/>
        <v>190.63744221822952</v>
      </c>
      <c r="DI92" s="113">
        <f t="shared" si="377"/>
        <v>78.229923852623358</v>
      </c>
      <c r="DJ92" s="97">
        <f t="shared" si="508"/>
        <v>-0.43400000012479722</v>
      </c>
      <c r="DK92" s="113">
        <f t="shared" si="509"/>
        <v>-3.5000000149011612E-2</v>
      </c>
      <c r="DL92" s="113">
        <f t="shared" si="510"/>
        <v>-3.1000000000005912E-2</v>
      </c>
      <c r="DM92" s="114">
        <f t="shared" si="511"/>
        <v>184.61064933688561</v>
      </c>
      <c r="DN92" s="115">
        <f t="shared" si="512"/>
        <v>0.43540900325872317</v>
      </c>
      <c r="DO92" s="116">
        <v>0.04</v>
      </c>
      <c r="DP92" s="99">
        <f t="shared" si="513"/>
        <v>0.40129862051495224</v>
      </c>
      <c r="DQ92" s="124"/>
      <c r="DR92" s="96">
        <f t="shared" si="514"/>
        <v>-12.723916107953158</v>
      </c>
      <c r="DS92" s="97"/>
      <c r="DT92" s="97"/>
      <c r="DU92" s="97"/>
      <c r="DV92" s="114"/>
      <c r="DW92" s="115"/>
      <c r="DX92" s="116"/>
      <c r="DY92" s="99"/>
      <c r="DZ92" s="124"/>
      <c r="EA92" s="101"/>
      <c r="EB92" s="112" t="s">
        <v>32</v>
      </c>
      <c r="EC92" s="1">
        <v>1727891.1950000001</v>
      </c>
      <c r="ED92" s="1">
        <v>6449747.3490000004</v>
      </c>
      <c r="EE92" s="1">
        <v>173.51900000000001</v>
      </c>
      <c r="EF92" s="97">
        <f t="shared" si="404"/>
        <v>-77.251537049887702</v>
      </c>
      <c r="EG92" s="113">
        <f t="shared" si="405"/>
        <v>-14.489747159183025</v>
      </c>
      <c r="EH92" s="113">
        <f t="shared" si="406"/>
        <v>-9.5409999999999968</v>
      </c>
      <c r="EI92" s="114">
        <f t="shared" si="460"/>
        <v>190.62329783637969</v>
      </c>
      <c r="EJ92" s="113">
        <f t="shared" si="383"/>
        <v>78.598681600312005</v>
      </c>
      <c r="EK92" s="97">
        <f t="shared" si="407"/>
        <v>-0.3659999999217689</v>
      </c>
      <c r="EL92" s="113">
        <f t="shared" si="408"/>
        <v>-4.8999999649822712E-2</v>
      </c>
      <c r="EM92" s="113">
        <f t="shared" si="409"/>
        <v>-6.7999999999983629E-2</v>
      </c>
      <c r="EN92" s="114">
        <f t="shared" si="461"/>
        <v>187.6254033954512</v>
      </c>
      <c r="EO92" s="115">
        <f t="shared" si="462"/>
        <v>0.3692654870258219</v>
      </c>
      <c r="EP92" s="116">
        <v>0.04</v>
      </c>
      <c r="EQ92" s="99">
        <f t="shared" si="515"/>
        <v>0.40137552937589338</v>
      </c>
      <c r="ER92" s="124"/>
      <c r="ES92" s="101">
        <f t="shared" si="516"/>
        <v>1.9164995095777293E-2</v>
      </c>
      <c r="ET92" s="89"/>
      <c r="EU92" s="119"/>
      <c r="EV92" s="119"/>
      <c r="EW92" s="208"/>
      <c r="EX92" s="107"/>
      <c r="EY92" s="107"/>
      <c r="EZ92" s="107"/>
      <c r="FA92" s="126"/>
      <c r="FB92" s="127"/>
      <c r="FC92" s="107"/>
      <c r="FD92" s="107"/>
      <c r="FE92" s="107"/>
      <c r="FF92" s="126"/>
      <c r="FG92" s="127"/>
      <c r="FH92" s="128"/>
      <c r="FI92" s="109"/>
      <c r="FJ92" s="129"/>
      <c r="FK92" s="101"/>
      <c r="FL92" s="112" t="s">
        <v>32</v>
      </c>
      <c r="FM92" s="1">
        <v>1727890.621</v>
      </c>
      <c r="FN92" s="1">
        <v>6449747.284</v>
      </c>
      <c r="FO92" s="1">
        <v>173.44900000000001</v>
      </c>
      <c r="FP92" s="97">
        <f t="shared" si="410"/>
        <v>-77.825537049910054</v>
      </c>
      <c r="FQ92" s="113">
        <f t="shared" si="411"/>
        <v>-14.554747159592807</v>
      </c>
      <c r="FR92" s="113">
        <f t="shared" si="412"/>
        <v>-9.61099999999999</v>
      </c>
      <c r="FS92" s="114">
        <f t="shared" si="295"/>
        <v>190.59295358418461</v>
      </c>
      <c r="FT92" s="113">
        <f t="shared" si="388"/>
        <v>79.174837429492683</v>
      </c>
      <c r="FU92" s="97">
        <f t="shared" si="413"/>
        <v>-0.57400000002235174</v>
      </c>
      <c r="FV92" s="113">
        <f t="shared" si="413"/>
        <v>-6.5000000409781933E-2</v>
      </c>
      <c r="FW92" s="113">
        <f t="shared" si="413"/>
        <v>-6.9999999999993179E-2</v>
      </c>
      <c r="FX92" s="114">
        <f t="shared" si="297"/>
        <v>186.46067594694458</v>
      </c>
      <c r="FY92" s="115">
        <f t="shared" si="298"/>
        <v>0.57766859017860006</v>
      </c>
      <c r="FZ92" s="116">
        <v>0.04</v>
      </c>
      <c r="GA92" s="99">
        <f t="shared" si="517"/>
        <v>0.48830819119070162</v>
      </c>
      <c r="GB92" s="124"/>
      <c r="GC92" s="101">
        <f t="shared" si="518"/>
        <v>21.658685059844473</v>
      </c>
      <c r="GD92" s="107"/>
      <c r="GE92" s="107"/>
      <c r="GF92" s="107"/>
      <c r="GG92" s="126"/>
      <c r="GH92" s="127"/>
      <c r="GI92" s="128"/>
      <c r="GJ92" s="109"/>
      <c r="GK92" s="129"/>
      <c r="GL92" s="101"/>
      <c r="GM92" s="119"/>
    </row>
    <row r="93" spans="1:195" x14ac:dyDescent="0.35">
      <c r="A93" s="18" t="s">
        <v>33</v>
      </c>
      <c r="B93" s="44">
        <v>34772</v>
      </c>
      <c r="C93" s="113">
        <v>1728175.9257026101</v>
      </c>
      <c r="D93" s="113">
        <v>6450219.7577945897</v>
      </c>
      <c r="E93" s="113">
        <v>200.21</v>
      </c>
      <c r="F93" s="97">
        <v>1728141.6040000001</v>
      </c>
      <c r="G93" s="113">
        <v>6450213.4369999999</v>
      </c>
      <c r="H93" s="115">
        <v>198.02</v>
      </c>
      <c r="I93" s="119">
        <f t="shared" si="0"/>
        <v>-34.321702610002831</v>
      </c>
      <c r="J93" s="119">
        <f t="shared" si="1"/>
        <v>-6.320794589817524</v>
      </c>
      <c r="K93" s="119">
        <f t="shared" si="2"/>
        <v>-2.1899999999999977</v>
      </c>
      <c r="L93" s="120">
        <f t="shared" si="13"/>
        <v>190.43485273748129</v>
      </c>
      <c r="M93" s="119">
        <f t="shared" si="14"/>
        <v>34.898878410289086</v>
      </c>
      <c r="N93" s="19"/>
      <c r="O93" s="89" t="s">
        <v>33</v>
      </c>
      <c r="P93" s="90">
        <v>1728086.2620000001</v>
      </c>
      <c r="Q93" s="90">
        <v>6450197.4479999999</v>
      </c>
      <c r="R93" s="90">
        <v>195.66900000000001</v>
      </c>
      <c r="S93" s="97">
        <f t="shared" si="455"/>
        <v>-89.663702609948814</v>
      </c>
      <c r="T93" s="113">
        <f t="shared" si="456"/>
        <v>-22.309794589877129</v>
      </c>
      <c r="U93" s="113">
        <f t="shared" si="457"/>
        <v>-4.5409999999999968</v>
      </c>
      <c r="V93" s="114">
        <f t="shared" si="504"/>
        <v>193.9723964924801</v>
      </c>
      <c r="W93" s="115">
        <f t="shared" si="505"/>
        <v>92.397545965073405</v>
      </c>
      <c r="X93" s="113"/>
      <c r="Y93" s="113"/>
      <c r="Z93" s="113"/>
      <c r="AA93" s="114"/>
      <c r="AB93" s="115"/>
      <c r="AC93" s="93"/>
      <c r="AD93" s="122">
        <v>0.5519252785706773</v>
      </c>
      <c r="AE93" s="123"/>
      <c r="AF93" s="96"/>
      <c r="AG93" s="97"/>
      <c r="AH93" s="113"/>
      <c r="AI93" s="113"/>
      <c r="AJ93" s="114"/>
      <c r="AK93" s="115"/>
      <c r="AL93" s="116"/>
      <c r="AM93" s="99"/>
      <c r="AN93" s="124"/>
      <c r="AO93" s="101"/>
      <c r="AP93" s="89" t="s">
        <v>33</v>
      </c>
      <c r="AQ93" s="1">
        <v>1728086.0460000001</v>
      </c>
      <c r="AR93" s="1">
        <v>6450197.4299999997</v>
      </c>
      <c r="AS93" s="3">
        <v>195.68100000000001</v>
      </c>
      <c r="AT93" s="107">
        <f>AQ93-C93</f>
        <v>-89.879702609963715</v>
      </c>
      <c r="AU93" s="107">
        <f>AR93-D93</f>
        <v>-22.327794590033591</v>
      </c>
      <c r="AV93" s="107">
        <f>AS93-E93</f>
        <v>-4.5289999999999964</v>
      </c>
      <c r="AW93" s="126">
        <f t="shared" ref="AW93" si="519">IF(DEGREES(ATAN2(AT93,AU93))&lt;0,(DEGREES(ATAN2(AT93,AU93)))+360,DEGREES(ATAN2(AT93,AU93)))</f>
        <v>193.95093691925663</v>
      </c>
      <c r="AX93" s="127">
        <f t="shared" ref="AX93" si="520">SQRT(POWER(AT93,2)+POWER(AU93,2))</f>
        <v>92.611507667839263</v>
      </c>
      <c r="AY93" s="107">
        <f t="shared" ref="AY93" si="521">AQ93-P93</f>
        <v>-0.21600000001490116</v>
      </c>
      <c r="AZ93" s="107">
        <f t="shared" ref="AZ93" si="522">AR93-Q93</f>
        <v>-1.8000000156462193E-2</v>
      </c>
      <c r="BA93" s="107">
        <f t="shared" ref="BA93" si="523">AS93-R93</f>
        <v>1.2000000000000455E-2</v>
      </c>
      <c r="BB93" s="126">
        <f t="shared" ref="BB93" si="524">IF(DEGREES(ATAN2(AY93,AZ93))&lt;0,(DEGREES(ATAN2(AY93,AZ93)))+360,DEGREES(ATAN2(AY93,AZ93)))</f>
        <v>184.76364173161573</v>
      </c>
      <c r="BC93" s="127">
        <f t="shared" ref="BC93" si="525">SQRT(POWER(AY93,2)+POWER(AZ93,2))</f>
        <v>0.21674870244610447</v>
      </c>
      <c r="BD93" s="128">
        <v>0.04</v>
      </c>
      <c r="BE93" s="109">
        <f t="shared" ref="BE93" si="526">BC93/0.46</f>
        <v>0.47119283140457491</v>
      </c>
      <c r="BF93" s="129"/>
      <c r="BG93" s="154">
        <v>8.8097704568516289</v>
      </c>
      <c r="BH93" s="112" t="s">
        <v>33</v>
      </c>
      <c r="BI93" s="90">
        <v>1728085.78</v>
      </c>
      <c r="BJ93" s="90">
        <v>6450197.4029999999</v>
      </c>
      <c r="BK93" s="90">
        <v>195.642</v>
      </c>
      <c r="BL93" s="97">
        <f t="shared" si="393"/>
        <v>-90.145702610025182</v>
      </c>
      <c r="BM93" s="113">
        <f t="shared" si="394"/>
        <v>-22.354794589802623</v>
      </c>
      <c r="BN93" s="113">
        <f t="shared" si="395"/>
        <v>-4.5680000000000121</v>
      </c>
      <c r="BO93" s="114">
        <f t="shared" si="396"/>
        <v>193.92753979716261</v>
      </c>
      <c r="BP93" s="113">
        <f t="shared" si="397"/>
        <v>92.876178540072203</v>
      </c>
      <c r="BQ93" s="97">
        <f t="shared" si="398"/>
        <v>-0.48200000007636845</v>
      </c>
      <c r="BR93" s="113">
        <f t="shared" si="399"/>
        <v>-4.4999999925494194E-2</v>
      </c>
      <c r="BS93" s="113">
        <f t="shared" si="400"/>
        <v>-2.7000000000015234E-2</v>
      </c>
      <c r="BT93" s="114">
        <f t="shared" si="391"/>
        <v>185.3337301261048</v>
      </c>
      <c r="BU93" s="115">
        <f t="shared" si="392"/>
        <v>0.48409606491574964</v>
      </c>
      <c r="BV93" s="116">
        <v>0.04</v>
      </c>
      <c r="BW93" s="99">
        <f t="shared" si="506"/>
        <v>0.5079706872148475</v>
      </c>
      <c r="BX93" s="124"/>
      <c r="BY93" s="96">
        <f t="shared" si="507"/>
        <v>-7.9638663171324842</v>
      </c>
      <c r="BZ93" s="97">
        <f t="shared" si="423"/>
        <v>-0.26600000006146729</v>
      </c>
      <c r="CA93" s="97">
        <f t="shared" si="423"/>
        <v>-2.6999999769032001E-2</v>
      </c>
      <c r="CB93" s="97">
        <f t="shared" si="423"/>
        <v>-3.9000000000015689E-2</v>
      </c>
      <c r="CC93" s="114">
        <f t="shared" ref="CC93" si="527">IF(DEGREES(ATAN2(BZ93,CA93))&lt;0,(DEGREES(ATAN2(BZ93,CA93)))+360,DEGREES(ATAN2(BZ93,CA93)))</f>
        <v>185.79588633171909</v>
      </c>
      <c r="CD93" s="115">
        <f t="shared" ref="CD93" si="528">SQRT(POWER(BZ93,2)+POWER(CA93,2))</f>
        <v>0.2673667892993225</v>
      </c>
      <c r="CE93" s="116">
        <v>0.04</v>
      </c>
      <c r="CF93" s="99">
        <f t="shared" ref="CF93" si="529">CD93/0.49</f>
        <v>0.54564650877412757</v>
      </c>
      <c r="CG93" s="124"/>
      <c r="CH93" s="101">
        <f t="shared" ref="CH93:CH115" si="530">(CF93/BE93-1)*100</f>
        <v>15.801105706046981</v>
      </c>
      <c r="CI93" s="89" t="s">
        <v>33</v>
      </c>
      <c r="CJ93" s="1">
        <v>1728085.581</v>
      </c>
      <c r="CK93" s="1">
        <v>6450197.3449999997</v>
      </c>
      <c r="CL93" s="3">
        <v>195.60300000000001</v>
      </c>
      <c r="CM93" s="107">
        <f t="shared" si="426"/>
        <v>-90.344702610047534</v>
      </c>
      <c r="CN93" s="107">
        <f t="shared" si="427"/>
        <v>-22.412794589996338</v>
      </c>
      <c r="CO93" s="107">
        <f t="shared" si="428"/>
        <v>-4.6069999999999993</v>
      </c>
      <c r="CP93" s="126">
        <f t="shared" ref="CP93" si="531">IF(DEGREES(ATAN2(CM93,CN93))&lt;0,(DEGREES(ATAN2(CM93,CN93)))+360,DEGREES(ATAN2(CM93,CN93)))</f>
        <v>193.9327081931917</v>
      </c>
      <c r="CQ93" s="127">
        <f t="shared" ref="CQ93" si="532">SQRT(POWER(CM93,2)+POWER(CN93,2))</f>
        <v>93.083288784997805</v>
      </c>
      <c r="CR93" s="107">
        <f t="shared" ref="CR93" si="533">CJ93-BI93</f>
        <v>-0.19900000002235174</v>
      </c>
      <c r="CS93" s="107">
        <f t="shared" ref="CS93" si="534">CK93-BJ93</f>
        <v>-5.8000000193715096E-2</v>
      </c>
      <c r="CT93" s="107">
        <f t="shared" ref="CT93" si="535">CL93-BK93</f>
        <v>-3.8999999999987267E-2</v>
      </c>
      <c r="CU93" s="126">
        <f t="shared" ref="CU93" si="536">IF(DEGREES(ATAN2(CR93,CS93))&lt;0,(DEGREES(ATAN2(CR93,CS93)))+360,DEGREES(ATAN2(CR93,CS93)))</f>
        <v>196.24914806582487</v>
      </c>
      <c r="CV93" s="127">
        <f t="shared" ref="CV93" si="537">SQRT(POWER(CR93,2)+POWER(CS93,2))</f>
        <v>0.20728000393517687</v>
      </c>
      <c r="CW93" s="128">
        <v>0.04</v>
      </c>
      <c r="CX93" s="109">
        <f t="shared" ref="CX93" si="538">CV93/0.46</f>
        <v>0.45060870420690624</v>
      </c>
      <c r="CY93" s="129"/>
      <c r="CZ93" s="101">
        <f t="shared" si="323"/>
        <v>-17.417467726630797</v>
      </c>
      <c r="DA93" s="112" t="s">
        <v>33</v>
      </c>
      <c r="DB93" s="1">
        <v>1728085.2709999999</v>
      </c>
      <c r="DC93" s="1">
        <v>6450197.3300000001</v>
      </c>
      <c r="DD93" s="1">
        <v>195.66300000000001</v>
      </c>
      <c r="DE93" s="97">
        <f t="shared" si="401"/>
        <v>-90.654702610103413</v>
      </c>
      <c r="DF93" s="113">
        <f t="shared" si="402"/>
        <v>-22.427794589661062</v>
      </c>
      <c r="DG93" s="113">
        <f t="shared" si="403"/>
        <v>-4.546999999999997</v>
      </c>
      <c r="DH93" s="114">
        <f t="shared" si="339"/>
        <v>193.89584527048922</v>
      </c>
      <c r="DI93" s="113">
        <f t="shared" si="377"/>
        <v>93.387799393080897</v>
      </c>
      <c r="DJ93" s="97">
        <f t="shared" si="508"/>
        <v>-0.5090000000782311</v>
      </c>
      <c r="DK93" s="113">
        <f t="shared" si="509"/>
        <v>-7.2999999858438969E-2</v>
      </c>
      <c r="DL93" s="113">
        <f t="shared" si="510"/>
        <v>2.1000000000015007E-2</v>
      </c>
      <c r="DM93" s="114">
        <f t="shared" si="511"/>
        <v>188.16161816444151</v>
      </c>
      <c r="DN93" s="115">
        <f t="shared" si="512"/>
        <v>0.51420812912571823</v>
      </c>
      <c r="DO93" s="116">
        <v>0.04</v>
      </c>
      <c r="DP93" s="99">
        <f t="shared" si="513"/>
        <v>0.47392454297301223</v>
      </c>
      <c r="DQ93" s="124"/>
      <c r="DR93" s="96">
        <f t="shared" si="514"/>
        <v>-6.7023836411716715</v>
      </c>
      <c r="DS93" s="97">
        <f t="shared" ref="DS93" si="539">DB93-CJ93</f>
        <v>-0.31000000005587935</v>
      </c>
      <c r="DT93" s="97">
        <f t="shared" ref="DT93" si="540">DC93-CK93</f>
        <v>-1.4999999664723873E-2</v>
      </c>
      <c r="DU93" s="97">
        <f t="shared" ref="DU93" si="541">DD93-CL93</f>
        <v>6.0000000000002274E-2</v>
      </c>
      <c r="DV93" s="114">
        <f t="shared" ref="DV93" si="542">IF(DEGREES(ATAN2(DS93,DT93))&lt;0,(DEGREES(ATAN2(DS93,DT93)))+360,DEGREES(ATAN2(DS93,DT93)))</f>
        <v>182.77021573487895</v>
      </c>
      <c r="DW93" s="115">
        <f t="shared" ref="DW93" si="543">SQRT(POWER(DS93,2)+POWER(DT93,2))</f>
        <v>0.31036269109637987</v>
      </c>
      <c r="DX93" s="116">
        <v>0.04</v>
      </c>
      <c r="DY93" s="99">
        <f t="shared" si="441"/>
        <v>0.49658030575420781</v>
      </c>
      <c r="DZ93" s="124"/>
      <c r="EA93" s="101">
        <f t="shared" ref="EA93" si="544">(DY93/CX93-1)*100</f>
        <v>10.202111303689509</v>
      </c>
      <c r="EB93" s="112" t="s">
        <v>33</v>
      </c>
      <c r="EC93" s="1">
        <v>1728084.8559999999</v>
      </c>
      <c r="ED93" s="1">
        <v>6450197.2819999997</v>
      </c>
      <c r="EE93" s="1">
        <v>195.613</v>
      </c>
      <c r="EF93" s="97">
        <f t="shared" si="404"/>
        <v>-91.069702610140666</v>
      </c>
      <c r="EG93" s="113">
        <f t="shared" si="405"/>
        <v>-22.475794590078294</v>
      </c>
      <c r="EH93" s="113">
        <f t="shared" si="406"/>
        <v>-4.5970000000000084</v>
      </c>
      <c r="EI93" s="114">
        <f t="shared" si="460"/>
        <v>193.86342920103439</v>
      </c>
      <c r="EJ93" s="113">
        <f t="shared" si="383"/>
        <v>93.802196541205006</v>
      </c>
      <c r="EK93" s="97">
        <f t="shared" si="407"/>
        <v>-0.4150000000372529</v>
      </c>
      <c r="EL93" s="113">
        <f t="shared" si="408"/>
        <v>-4.8000000417232513E-2</v>
      </c>
      <c r="EM93" s="113">
        <f t="shared" si="409"/>
        <v>-5.0000000000011369E-2</v>
      </c>
      <c r="EN93" s="114">
        <f t="shared" si="461"/>
        <v>186.59766515539158</v>
      </c>
      <c r="EO93" s="115">
        <f t="shared" si="462"/>
        <v>0.41776668137965989</v>
      </c>
      <c r="EP93" s="116">
        <v>0.04</v>
      </c>
      <c r="EQ93" s="99">
        <f t="shared" si="515"/>
        <v>0.45409421889093465</v>
      </c>
      <c r="ER93" s="124"/>
      <c r="ES93" s="101">
        <f t="shared" si="516"/>
        <v>-4.1842787794188592</v>
      </c>
      <c r="ET93" s="89" t="s">
        <v>33</v>
      </c>
      <c r="EU93" s="119">
        <v>1728084.605</v>
      </c>
      <c r="EV93" s="119">
        <v>6450197.2290000003</v>
      </c>
      <c r="EW93" s="208">
        <v>195.59800000000001</v>
      </c>
      <c r="EX93" s="107">
        <f t="shared" si="442"/>
        <v>-91.320702610071748</v>
      </c>
      <c r="EY93" s="107">
        <f t="shared" si="443"/>
        <v>-22.528794589452446</v>
      </c>
      <c r="EZ93" s="107">
        <f t="shared" si="444"/>
        <v>-4.6119999999999948</v>
      </c>
      <c r="FA93" s="126">
        <f t="shared" ref="FA93" si="545">IF(DEGREES(ATAN2(EX93,EY93))&lt;0,(DEGREES(ATAN2(EX93,EY93)))+360,DEGREES(ATAN2(EX93,EY93)))</f>
        <v>193.85813835610813</v>
      </c>
      <c r="FB93" s="127">
        <f t="shared" ref="FB93" si="546">SQRT(POWER(EX93,2)+POWER(EY93,2))</f>
        <v>94.058584461233025</v>
      </c>
      <c r="FC93" s="107">
        <f t="shared" si="447"/>
        <v>-0.25099999993108213</v>
      </c>
      <c r="FD93" s="107">
        <f t="shared" si="448"/>
        <v>-5.299999937415123E-2</v>
      </c>
      <c r="FE93" s="107">
        <f t="shared" si="449"/>
        <v>-1.4999999999986358E-2</v>
      </c>
      <c r="FF93" s="126">
        <f t="shared" ref="FF93" si="547">IF(DEGREES(ATAN2(FC93,FD93))&lt;0,(DEGREES(ATAN2(FC93,FD93)))+360,DEGREES(ATAN2(FC93,FD93)))</f>
        <v>191.92316650226007</v>
      </c>
      <c r="FG93" s="127">
        <f t="shared" ref="FG93" si="548">SQRT(POWER(FC93,2)+POWER(FD93,2))</f>
        <v>0.25653459785974925</v>
      </c>
      <c r="FH93" s="128">
        <v>0.04</v>
      </c>
      <c r="FI93" s="109">
        <f t="shared" ref="FI93:FI115" si="549">FG93/0.493</f>
        <v>0.52035415387373074</v>
      </c>
      <c r="FJ93" s="129"/>
      <c r="FK93" s="101">
        <f t="shared" ref="FK93" si="550">(FI93/EQ93-1)*100</f>
        <v>14.591671117202786</v>
      </c>
      <c r="FL93" s="112" t="s">
        <v>33</v>
      </c>
      <c r="FM93" s="1">
        <v>1728084.21</v>
      </c>
      <c r="FN93" s="1">
        <v>6450197.1739999996</v>
      </c>
      <c r="FO93" s="1">
        <v>195.56</v>
      </c>
      <c r="FP93" s="97">
        <f t="shared" si="410"/>
        <v>-91.715702610090375</v>
      </c>
      <c r="FQ93" s="113">
        <f t="shared" si="411"/>
        <v>-22.583794590085745</v>
      </c>
      <c r="FR93" s="113">
        <f t="shared" si="412"/>
        <v>-4.6500000000000057</v>
      </c>
      <c r="FS93" s="114">
        <f t="shared" si="295"/>
        <v>193.83314019088047</v>
      </c>
      <c r="FT93" s="113">
        <f t="shared" si="388"/>
        <v>94.455269219613811</v>
      </c>
      <c r="FU93" s="97">
        <f t="shared" si="413"/>
        <v>-0.64599999994970858</v>
      </c>
      <c r="FV93" s="113">
        <f t="shared" si="413"/>
        <v>-0.10800000000745058</v>
      </c>
      <c r="FW93" s="113">
        <f t="shared" si="413"/>
        <v>-5.2999999999997272E-2</v>
      </c>
      <c r="FX93" s="114">
        <f t="shared" si="297"/>
        <v>189.49108514850033</v>
      </c>
      <c r="FY93" s="115">
        <f t="shared" si="298"/>
        <v>0.65496564790577594</v>
      </c>
      <c r="FZ93" s="116">
        <v>0.04</v>
      </c>
      <c r="GA93" s="99">
        <f t="shared" si="517"/>
        <v>0.55364805402009798</v>
      </c>
      <c r="GB93" s="124"/>
      <c r="GC93" s="101">
        <f t="shared" si="518"/>
        <v>21.923607698047888</v>
      </c>
      <c r="GD93" s="107">
        <f t="shared" si="452"/>
        <v>-0.39500000001862645</v>
      </c>
      <c r="GE93" s="107">
        <f t="shared" si="452"/>
        <v>-5.5000000633299351E-2</v>
      </c>
      <c r="GF93" s="107">
        <f t="shared" si="452"/>
        <v>-3.8000000000010914E-2</v>
      </c>
      <c r="GG93" s="126">
        <f t="shared" ref="GG93" si="551">IF(DEGREES(ATAN2(GD93,GE93))&lt;0,(DEGREES(ATAN2(GD93,GE93)))+360,DEGREES(ATAN2(GD93,GE93)))</f>
        <v>187.92692677243514</v>
      </c>
      <c r="GH93" s="127">
        <f t="shared" ref="GH93" si="552">SQRT(POWER(GD93,2)+POWER(GE93,2))</f>
        <v>0.39881073215797219</v>
      </c>
      <c r="GI93" s="128">
        <v>0.04</v>
      </c>
      <c r="GJ93" s="109">
        <f t="shared" ref="GJ93:GJ115" si="553">GH93/0.69</f>
        <v>0.57798656834488726</v>
      </c>
      <c r="GK93" s="129"/>
      <c r="GL93" s="101">
        <f t="shared" ref="GL93:GL115" si="554">(GJ93/FI93-1)*100</f>
        <v>11.075613414847773</v>
      </c>
      <c r="GM93" s="119"/>
    </row>
    <row r="94" spans="1:195" x14ac:dyDescent="0.35">
      <c r="A94" s="18" t="s">
        <v>34</v>
      </c>
      <c r="B94" s="44">
        <v>34669</v>
      </c>
      <c r="C94" s="113">
        <v>1728237.50749932</v>
      </c>
      <c r="D94" s="113">
        <v>6450469.7983488403</v>
      </c>
      <c r="E94" s="113">
        <v>193.68</v>
      </c>
      <c r="F94" s="97">
        <v>1728204.807</v>
      </c>
      <c r="G94" s="113">
        <v>6450463.9759999998</v>
      </c>
      <c r="H94" s="115">
        <v>194.09</v>
      </c>
      <c r="I94" s="119">
        <f t="shared" si="0"/>
        <v>-32.70049931993708</v>
      </c>
      <c r="J94" s="119">
        <f t="shared" si="1"/>
        <v>-5.822348840534687</v>
      </c>
      <c r="K94" s="119">
        <f t="shared" si="2"/>
        <v>0.40999999999999659</v>
      </c>
      <c r="L94" s="120">
        <f t="shared" si="13"/>
        <v>190.09575896642008</v>
      </c>
      <c r="M94" s="119">
        <f t="shared" si="14"/>
        <v>33.21479191255127</v>
      </c>
      <c r="N94" s="19"/>
      <c r="O94" s="89" t="s">
        <v>34</v>
      </c>
      <c r="P94" s="90">
        <v>1728154.395</v>
      </c>
      <c r="Q94" s="90">
        <v>6450450.2319999998</v>
      </c>
      <c r="R94" s="90">
        <v>196.459</v>
      </c>
      <c r="S94" s="97">
        <f t="shared" si="455"/>
        <v>-83.112499319948256</v>
      </c>
      <c r="T94" s="113">
        <f t="shared" si="456"/>
        <v>-19.566348840482533</v>
      </c>
      <c r="U94" s="113">
        <f t="shared" si="457"/>
        <v>2.7789999999999964</v>
      </c>
      <c r="V94" s="114">
        <f t="shared" si="504"/>
        <v>193.24735666516875</v>
      </c>
      <c r="W94" s="115">
        <f t="shared" si="505"/>
        <v>85.38459785087619</v>
      </c>
      <c r="X94" s="113"/>
      <c r="Y94" s="113"/>
      <c r="Z94" s="113"/>
      <c r="AA94" s="114"/>
      <c r="AB94" s="115"/>
      <c r="AC94" s="93"/>
      <c r="AD94" s="122">
        <v>0.54474156332846957</v>
      </c>
      <c r="AE94" s="123"/>
      <c r="AF94" s="96"/>
      <c r="AG94" s="97"/>
      <c r="AH94" s="113"/>
      <c r="AI94" s="113"/>
      <c r="AJ94" s="114"/>
      <c r="AK94" s="115"/>
      <c r="AL94" s="116"/>
      <c r="AM94" s="99"/>
      <c r="AN94" s="124"/>
      <c r="AO94" s="101"/>
      <c r="AP94" s="89"/>
      <c r="AQ94" s="2"/>
      <c r="AR94" s="2"/>
      <c r="AS94" s="4"/>
      <c r="AT94" s="107"/>
      <c r="AU94" s="107"/>
      <c r="AV94" s="107"/>
      <c r="AW94" s="126"/>
      <c r="AX94" s="127"/>
      <c r="AY94" s="107"/>
      <c r="AZ94" s="107"/>
      <c r="BA94" s="107"/>
      <c r="BB94" s="126"/>
      <c r="BC94" s="127"/>
      <c r="BD94" s="128"/>
      <c r="BE94" s="109"/>
      <c r="BF94" s="129"/>
      <c r="BG94" s="155"/>
      <c r="BH94" s="112" t="s">
        <v>34</v>
      </c>
      <c r="BI94" s="90">
        <v>1728154.06</v>
      </c>
      <c r="BJ94" s="90">
        <v>6450450.2189999996</v>
      </c>
      <c r="BK94" s="90">
        <v>196.505</v>
      </c>
      <c r="BL94" s="97">
        <f t="shared" si="393"/>
        <v>-83.447499319911003</v>
      </c>
      <c r="BM94" s="113">
        <f t="shared" si="394"/>
        <v>-19.579348840750754</v>
      </c>
      <c r="BN94" s="113">
        <f t="shared" si="395"/>
        <v>2.8249999999999886</v>
      </c>
      <c r="BO94" s="114">
        <f t="shared" si="396"/>
        <v>193.20449996517667</v>
      </c>
      <c r="BP94" s="113">
        <f t="shared" si="397"/>
        <v>85.713686443731703</v>
      </c>
      <c r="BQ94" s="97">
        <f t="shared" si="398"/>
        <v>-0.3349999999627471</v>
      </c>
      <c r="BR94" s="113">
        <f t="shared" si="399"/>
        <v>-1.3000000268220901E-2</v>
      </c>
      <c r="BS94" s="113">
        <f t="shared" si="400"/>
        <v>4.5999999999992269E-2</v>
      </c>
      <c r="BT94" s="114">
        <f t="shared" si="391"/>
        <v>182.22230327852341</v>
      </c>
      <c r="BU94" s="115">
        <f t="shared" si="392"/>
        <v>0.33525214388876667</v>
      </c>
      <c r="BV94" s="116">
        <v>0.04</v>
      </c>
      <c r="BW94" s="99">
        <f t="shared" si="506"/>
        <v>0.35178609012462403</v>
      </c>
      <c r="BX94" s="124"/>
      <c r="BY94" s="96">
        <f t="shared" si="507"/>
        <v>-35.421470692423881</v>
      </c>
      <c r="BZ94" s="97"/>
      <c r="CA94" s="97"/>
      <c r="CB94" s="97"/>
      <c r="CC94" s="114"/>
      <c r="CD94" s="115"/>
      <c r="CE94" s="116"/>
      <c r="CF94" s="99"/>
      <c r="CG94" s="124"/>
      <c r="CH94" s="101"/>
      <c r="CI94" s="89"/>
      <c r="CJ94" s="2"/>
      <c r="CK94" s="1"/>
      <c r="CL94" s="3"/>
      <c r="CM94" s="107"/>
      <c r="CN94" s="107"/>
      <c r="CO94" s="107"/>
      <c r="CP94" s="126"/>
      <c r="CQ94" s="127"/>
      <c r="CR94" s="107"/>
      <c r="CS94" s="107"/>
      <c r="CT94" s="107"/>
      <c r="CU94" s="126"/>
      <c r="CV94" s="127"/>
      <c r="CW94" s="128"/>
      <c r="CX94" s="109"/>
      <c r="CY94" s="129"/>
      <c r="CZ94" s="101"/>
      <c r="DA94" s="112" t="s">
        <v>34</v>
      </c>
      <c r="DB94" s="1">
        <v>1728153.638</v>
      </c>
      <c r="DC94" s="1">
        <v>6450450.2000000002</v>
      </c>
      <c r="DD94" s="1">
        <v>196.56200000000001</v>
      </c>
      <c r="DE94" s="97">
        <f t="shared" si="401"/>
        <v>-83.869499319931492</v>
      </c>
      <c r="DF94" s="113">
        <f t="shared" si="402"/>
        <v>-19.598348840139806</v>
      </c>
      <c r="DG94" s="113">
        <f t="shared" si="403"/>
        <v>2.882000000000005</v>
      </c>
      <c r="DH94" s="114">
        <f t="shared" si="339"/>
        <v>193.15267919658018</v>
      </c>
      <c r="DI94" s="113">
        <f t="shared" si="377"/>
        <v>86.128904517797025</v>
      </c>
      <c r="DJ94" s="97">
        <f t="shared" si="508"/>
        <v>-0.4220000000204891</v>
      </c>
      <c r="DK94" s="113">
        <f t="shared" si="509"/>
        <v>-1.8999999389052391E-2</v>
      </c>
      <c r="DL94" s="113">
        <f t="shared" si="510"/>
        <v>5.7000000000016371E-2</v>
      </c>
      <c r="DM94" s="114">
        <f t="shared" si="511"/>
        <v>182.57792672198698</v>
      </c>
      <c r="DN94" s="115">
        <f t="shared" si="512"/>
        <v>0.42242750856694544</v>
      </c>
      <c r="DO94" s="116">
        <v>0.04</v>
      </c>
      <c r="DP94" s="99">
        <f t="shared" si="513"/>
        <v>0.38933410927829076</v>
      </c>
      <c r="DQ94" s="124"/>
      <c r="DR94" s="96">
        <f t="shared" si="514"/>
        <v>10.673537188569604</v>
      </c>
      <c r="DS94" s="97"/>
      <c r="DT94" s="97"/>
      <c r="DU94" s="97"/>
      <c r="DV94" s="114"/>
      <c r="DW94" s="115"/>
      <c r="DX94" s="116"/>
      <c r="DY94" s="99"/>
      <c r="DZ94" s="124"/>
      <c r="EA94" s="101"/>
      <c r="EB94" s="112" t="s">
        <v>34</v>
      </c>
      <c r="EC94" s="1">
        <v>1728153.264</v>
      </c>
      <c r="ED94" s="1">
        <v>6450450.1780000003</v>
      </c>
      <c r="EE94" s="1">
        <v>196.54599999999999</v>
      </c>
      <c r="EF94" s="97">
        <f t="shared" si="404"/>
        <v>-84.24349932000041</v>
      </c>
      <c r="EG94" s="113">
        <f t="shared" si="405"/>
        <v>-19.620348840020597</v>
      </c>
      <c r="EH94" s="113">
        <f t="shared" si="406"/>
        <v>2.8659999999999854</v>
      </c>
      <c r="EI94" s="114">
        <f t="shared" si="460"/>
        <v>193.11049825593852</v>
      </c>
      <c r="EJ94" s="113">
        <f t="shared" si="383"/>
        <v>86.498122906124422</v>
      </c>
      <c r="EK94" s="97">
        <f t="shared" si="407"/>
        <v>-0.37400000006891787</v>
      </c>
      <c r="EL94" s="113">
        <f t="shared" si="408"/>
        <v>-2.199999988079071E-2</v>
      </c>
      <c r="EM94" s="113">
        <f t="shared" si="409"/>
        <v>-1.6000000000019554E-2</v>
      </c>
      <c r="EN94" s="114">
        <f t="shared" si="461"/>
        <v>183.36646064461132</v>
      </c>
      <c r="EO94" s="115">
        <f t="shared" si="462"/>
        <v>0.37464650011217954</v>
      </c>
      <c r="EP94" s="116">
        <v>0.04</v>
      </c>
      <c r="EQ94" s="99">
        <f t="shared" si="515"/>
        <v>0.4072244566436734</v>
      </c>
      <c r="ER94" s="124"/>
      <c r="ES94" s="101">
        <f t="shared" si="516"/>
        <v>4.5951143090303681</v>
      </c>
      <c r="ET94" s="89"/>
      <c r="EU94" s="119"/>
      <c r="EV94" s="119"/>
      <c r="EW94" s="208"/>
      <c r="EX94" s="107"/>
      <c r="EY94" s="107"/>
      <c r="EZ94" s="107"/>
      <c r="FA94" s="126"/>
      <c r="FB94" s="127"/>
      <c r="FC94" s="107"/>
      <c r="FD94" s="107"/>
      <c r="FE94" s="107"/>
      <c r="FF94" s="126"/>
      <c r="FG94" s="127"/>
      <c r="FH94" s="128"/>
      <c r="FI94" s="109"/>
      <c r="FJ94" s="129"/>
      <c r="FK94" s="101"/>
      <c r="FL94" s="112" t="s">
        <v>34</v>
      </c>
      <c r="FM94" s="1">
        <v>1728152.703</v>
      </c>
      <c r="FN94" s="1">
        <v>6450450.1289999997</v>
      </c>
      <c r="FO94" s="1">
        <v>196.59</v>
      </c>
      <c r="FP94" s="97">
        <f t="shared" si="410"/>
        <v>-84.804499319987372</v>
      </c>
      <c r="FQ94" s="113">
        <f t="shared" si="411"/>
        <v>-19.669348840601742</v>
      </c>
      <c r="FR94" s="113">
        <f t="shared" si="412"/>
        <v>2.9099999999999966</v>
      </c>
      <c r="FS94" s="114">
        <f t="shared" si="295"/>
        <v>193.05815633392453</v>
      </c>
      <c r="FT94" s="113">
        <f t="shared" si="388"/>
        <v>87.055651101620171</v>
      </c>
      <c r="FU94" s="97">
        <f t="shared" si="413"/>
        <v>-0.56099999998696148</v>
      </c>
      <c r="FV94" s="113">
        <f t="shared" si="413"/>
        <v>-4.9000000581145287E-2</v>
      </c>
      <c r="FW94" s="113">
        <f t="shared" si="413"/>
        <v>4.4000000000011141E-2</v>
      </c>
      <c r="FX94" s="114">
        <f t="shared" si="297"/>
        <v>184.99177592930647</v>
      </c>
      <c r="FY94" s="115">
        <f t="shared" si="298"/>
        <v>0.56313586286288231</v>
      </c>
      <c r="FZ94" s="116">
        <v>0.04</v>
      </c>
      <c r="GA94" s="99">
        <f t="shared" si="517"/>
        <v>0.47602355271587682</v>
      </c>
      <c r="GB94" s="124"/>
      <c r="GC94" s="101">
        <f t="shared" si="518"/>
        <v>16.894637576348593</v>
      </c>
      <c r="GD94" s="107"/>
      <c r="GE94" s="107"/>
      <c r="GF94" s="107"/>
      <c r="GG94" s="126"/>
      <c r="GH94" s="127"/>
      <c r="GI94" s="128"/>
      <c r="GJ94" s="109"/>
      <c r="GK94" s="129"/>
      <c r="GL94" s="101"/>
      <c r="GM94" s="119"/>
    </row>
    <row r="95" spans="1:195" x14ac:dyDescent="0.35">
      <c r="A95" s="18" t="s">
        <v>35</v>
      </c>
      <c r="B95" s="44">
        <v>34668</v>
      </c>
      <c r="C95" s="113">
        <v>1728288.5821044999</v>
      </c>
      <c r="D95" s="113">
        <v>6450851.0221389905</v>
      </c>
      <c r="E95" s="113">
        <v>192.52</v>
      </c>
      <c r="F95" s="97">
        <v>1728252.202</v>
      </c>
      <c r="G95" s="113">
        <v>6450849.1100000003</v>
      </c>
      <c r="H95" s="115">
        <v>189.84</v>
      </c>
      <c r="I95" s="119">
        <f t="shared" si="0"/>
        <v>-36.380104499869049</v>
      </c>
      <c r="J95" s="119">
        <f t="shared" si="1"/>
        <v>-1.9121389901265502</v>
      </c>
      <c r="K95" s="119">
        <f t="shared" si="2"/>
        <v>-2.6800000000000068</v>
      </c>
      <c r="L95" s="120">
        <f t="shared" si="13"/>
        <v>183.00869874210116</v>
      </c>
      <c r="M95" s="119">
        <f t="shared" si="14"/>
        <v>36.430320873400966</v>
      </c>
      <c r="N95" s="19"/>
      <c r="O95" s="89" t="s">
        <v>35</v>
      </c>
      <c r="P95" s="90">
        <v>1728201.5689999999</v>
      </c>
      <c r="Q95" s="90">
        <v>6450841.0820000004</v>
      </c>
      <c r="R95" s="90">
        <v>188.946</v>
      </c>
      <c r="S95" s="97">
        <f t="shared" si="455"/>
        <v>-87.013104500016198</v>
      </c>
      <c r="T95" s="113">
        <f t="shared" si="456"/>
        <v>-9.940138990059495</v>
      </c>
      <c r="U95" s="113">
        <f t="shared" si="457"/>
        <v>-3.5740000000000123</v>
      </c>
      <c r="V95" s="114">
        <f t="shared" si="504"/>
        <v>186.51706153013592</v>
      </c>
      <c r="W95" s="115">
        <f t="shared" si="505"/>
        <v>87.579031268177658</v>
      </c>
      <c r="X95" s="113"/>
      <c r="Y95" s="113"/>
      <c r="Z95" s="113"/>
      <c r="AA95" s="114"/>
      <c r="AB95" s="115"/>
      <c r="AC95" s="93"/>
      <c r="AD95" s="122">
        <v>0.52735926320243709</v>
      </c>
      <c r="AE95" s="123"/>
      <c r="AF95" s="96"/>
      <c r="AG95" s="97"/>
      <c r="AH95" s="113"/>
      <c r="AI95" s="113"/>
      <c r="AJ95" s="114"/>
      <c r="AK95" s="115"/>
      <c r="AL95" s="116"/>
      <c r="AM95" s="99"/>
      <c r="AN95" s="124"/>
      <c r="AO95" s="101"/>
      <c r="AP95" s="89"/>
      <c r="AQ95" s="2"/>
      <c r="AR95" s="2"/>
      <c r="AS95" s="4"/>
      <c r="AT95" s="107"/>
      <c r="AU95" s="107"/>
      <c r="AV95" s="107"/>
      <c r="AW95" s="126"/>
      <c r="AX95" s="127"/>
      <c r="AY95" s="107"/>
      <c r="AZ95" s="107"/>
      <c r="BA95" s="107"/>
      <c r="BB95" s="126"/>
      <c r="BC95" s="127"/>
      <c r="BD95" s="128"/>
      <c r="BE95" s="109"/>
      <c r="BF95" s="129"/>
      <c r="BG95" s="155"/>
      <c r="BH95" s="112" t="s">
        <v>35</v>
      </c>
      <c r="BI95" s="90">
        <v>1728201.24</v>
      </c>
      <c r="BJ95" s="90">
        <v>6450841.125</v>
      </c>
      <c r="BK95" s="90">
        <v>188.98</v>
      </c>
      <c r="BL95" s="97">
        <f t="shared" si="393"/>
        <v>-87.342104499926791</v>
      </c>
      <c r="BM95" s="113">
        <f t="shared" si="394"/>
        <v>-9.8971389904618263</v>
      </c>
      <c r="BN95" s="113">
        <f t="shared" si="395"/>
        <v>-3.5400000000000205</v>
      </c>
      <c r="BO95" s="114">
        <f t="shared" si="396"/>
        <v>186.46487454094969</v>
      </c>
      <c r="BP95" s="113">
        <f t="shared" si="397"/>
        <v>87.901061305724014</v>
      </c>
      <c r="BQ95" s="97">
        <f t="shared" si="398"/>
        <v>-0.32899999991059303</v>
      </c>
      <c r="BR95" s="113">
        <f t="shared" si="399"/>
        <v>4.2999999597668648E-2</v>
      </c>
      <c r="BS95" s="113">
        <f t="shared" si="400"/>
        <v>3.3999999999991815E-2</v>
      </c>
      <c r="BT95" s="114">
        <f t="shared" si="391"/>
        <v>172.55370234046086</v>
      </c>
      <c r="BU95" s="115">
        <f t="shared" si="392"/>
        <v>0.33179813125840496</v>
      </c>
      <c r="BV95" s="116">
        <v>0.04</v>
      </c>
      <c r="BW95" s="99">
        <f t="shared" si="506"/>
        <v>0.34816173269507344</v>
      </c>
      <c r="BX95" s="124"/>
      <c r="BY95" s="96">
        <f t="shared" si="507"/>
        <v>-33.980161724887573</v>
      </c>
      <c r="BZ95" s="97"/>
      <c r="CA95" s="97"/>
      <c r="CB95" s="97"/>
      <c r="CC95" s="114"/>
      <c r="CD95" s="115"/>
      <c r="CE95" s="116"/>
      <c r="CF95" s="99"/>
      <c r="CG95" s="124"/>
      <c r="CH95" s="101"/>
      <c r="CI95" s="89"/>
      <c r="CJ95" s="2"/>
      <c r="CK95" s="1"/>
      <c r="CL95" s="3"/>
      <c r="CM95" s="107"/>
      <c r="CN95" s="107"/>
      <c r="CO95" s="107"/>
      <c r="CP95" s="126"/>
      <c r="CQ95" s="127"/>
      <c r="CR95" s="107"/>
      <c r="CS95" s="107"/>
      <c r="CT95" s="107"/>
      <c r="CU95" s="126"/>
      <c r="CV95" s="127"/>
      <c r="CW95" s="128"/>
      <c r="CX95" s="109"/>
      <c r="CY95" s="129"/>
      <c r="CZ95" s="101"/>
      <c r="DA95" s="112" t="s">
        <v>35</v>
      </c>
      <c r="DB95" s="1"/>
      <c r="DC95" s="1"/>
      <c r="DD95" s="1"/>
      <c r="DE95" s="97"/>
      <c r="DF95" s="113"/>
      <c r="DG95" s="113"/>
      <c r="DH95" s="114"/>
      <c r="DI95" s="113"/>
      <c r="DJ95" s="97"/>
      <c r="DK95" s="113"/>
      <c r="DL95" s="113"/>
      <c r="DM95" s="114"/>
      <c r="DN95" s="115"/>
      <c r="DO95" s="116"/>
      <c r="DP95" s="99"/>
      <c r="DQ95" s="124">
        <v>3</v>
      </c>
      <c r="DR95" s="96"/>
      <c r="DS95" s="97"/>
      <c r="DT95" s="97"/>
      <c r="DU95" s="97"/>
      <c r="DV95" s="114"/>
      <c r="DW95" s="115"/>
      <c r="DX95" s="116"/>
      <c r="DY95" s="99"/>
      <c r="DZ95" s="124"/>
      <c r="EA95" s="101"/>
      <c r="EB95" s="112" t="s">
        <v>35</v>
      </c>
      <c r="EC95" s="1">
        <v>1728200.5290000001</v>
      </c>
      <c r="ED95" s="1">
        <v>6450841.165</v>
      </c>
      <c r="EE95" s="1">
        <v>188.98500000000001</v>
      </c>
      <c r="EF95" s="97">
        <f t="shared" si="404"/>
        <v>-88.05310449982062</v>
      </c>
      <c r="EG95" s="113">
        <f t="shared" si="405"/>
        <v>-9.8571389904245734</v>
      </c>
      <c r="EH95" s="113">
        <f t="shared" si="406"/>
        <v>-3.5349999999999966</v>
      </c>
      <c r="EI95" s="114">
        <f t="shared" si="460"/>
        <v>186.3874050506212</v>
      </c>
      <c r="EJ95" s="113">
        <f t="shared" si="383"/>
        <v>88.603117333042405</v>
      </c>
      <c r="EK95" s="97">
        <f>EC95-BI95</f>
        <v>-0.71099999989382923</v>
      </c>
      <c r="EL95" s="97">
        <f t="shared" ref="EL95:EM95" si="555">ED95-BJ95</f>
        <v>4.0000000037252903E-2</v>
      </c>
      <c r="EM95" s="97">
        <f t="shared" si="555"/>
        <v>5.0000000000238742E-3</v>
      </c>
      <c r="EN95" s="114">
        <f t="shared" si="461"/>
        <v>176.7800030336083</v>
      </c>
      <c r="EO95" s="115">
        <f t="shared" si="462"/>
        <v>0.71212428680112116</v>
      </c>
      <c r="EP95" s="116">
        <v>0.04</v>
      </c>
      <c r="EQ95" s="99">
        <f>EO95/2</f>
        <v>0.35606214340056058</v>
      </c>
      <c r="ER95" s="124">
        <v>4</v>
      </c>
      <c r="ES95" s="101"/>
      <c r="ET95" s="89"/>
      <c r="EU95" s="119"/>
      <c r="EV95" s="119"/>
      <c r="EW95" s="208"/>
      <c r="EX95" s="107"/>
      <c r="EY95" s="107"/>
      <c r="EZ95" s="107"/>
      <c r="FA95" s="126"/>
      <c r="FB95" s="127"/>
      <c r="FC95" s="107"/>
      <c r="FD95" s="107"/>
      <c r="FE95" s="107"/>
      <c r="FF95" s="126"/>
      <c r="FG95" s="127"/>
      <c r="FH95" s="128"/>
      <c r="FI95" s="109"/>
      <c r="FJ95" s="129"/>
      <c r="FK95" s="101"/>
      <c r="FL95" s="112" t="s">
        <v>35</v>
      </c>
      <c r="FM95" s="1">
        <v>1728200.0120000001</v>
      </c>
      <c r="FN95" s="1">
        <v>6450841.199</v>
      </c>
      <c r="FO95" s="1">
        <v>188.96100000000001</v>
      </c>
      <c r="FP95" s="97">
        <f t="shared" si="410"/>
        <v>-88.570104499813169</v>
      </c>
      <c r="FQ95" s="113">
        <f t="shared" si="411"/>
        <v>-9.8231389904394746</v>
      </c>
      <c r="FR95" s="113">
        <f t="shared" si="412"/>
        <v>-3.5589999999999975</v>
      </c>
      <c r="FS95" s="114">
        <f t="shared" si="295"/>
        <v>186.3286997323244</v>
      </c>
      <c r="FT95" s="113">
        <f t="shared" si="388"/>
        <v>89.113172262765488</v>
      </c>
      <c r="FU95" s="97">
        <f t="shared" si="413"/>
        <v>-0.51699999999254942</v>
      </c>
      <c r="FV95" s="113">
        <f t="shared" si="413"/>
        <v>3.3999999985098839E-2</v>
      </c>
      <c r="FW95" s="113">
        <f t="shared" si="413"/>
        <v>-2.4000000000000909E-2</v>
      </c>
      <c r="FX95" s="114">
        <f t="shared" si="297"/>
        <v>176.23741705953435</v>
      </c>
      <c r="FY95" s="115">
        <f t="shared" si="298"/>
        <v>0.51811678219421042</v>
      </c>
      <c r="FZ95" s="116">
        <v>0.04</v>
      </c>
      <c r="GA95" s="99">
        <f t="shared" si="517"/>
        <v>0.43796853947101472</v>
      </c>
      <c r="GB95" s="124"/>
      <c r="GC95" s="101">
        <f t="shared" si="518"/>
        <v>23.00339915055547</v>
      </c>
      <c r="GD95" s="107"/>
      <c r="GE95" s="107"/>
      <c r="GF95" s="107"/>
      <c r="GG95" s="126"/>
      <c r="GH95" s="127"/>
      <c r="GI95" s="128"/>
      <c r="GJ95" s="109"/>
      <c r="GK95" s="129"/>
      <c r="GL95" s="101"/>
      <c r="GM95" s="119"/>
    </row>
    <row r="96" spans="1:195" x14ac:dyDescent="0.35">
      <c r="A96" s="18" t="s">
        <v>36</v>
      </c>
      <c r="B96" s="44">
        <v>34668</v>
      </c>
      <c r="C96" s="113">
        <v>1728330.4871686499</v>
      </c>
      <c r="D96" s="113">
        <v>6451604.56869015</v>
      </c>
      <c r="E96" s="113">
        <v>193.29</v>
      </c>
      <c r="F96" s="97">
        <v>1728268.5160000001</v>
      </c>
      <c r="G96" s="113">
        <v>6451587.8329999996</v>
      </c>
      <c r="H96" s="115">
        <v>186.93</v>
      </c>
      <c r="I96" s="119">
        <f t="shared" si="0"/>
        <v>-61.971168649848551</v>
      </c>
      <c r="J96" s="119">
        <f t="shared" si="1"/>
        <v>-16.735690150409937</v>
      </c>
      <c r="K96" s="119">
        <f t="shared" si="2"/>
        <v>-6.3599999999999852</v>
      </c>
      <c r="L96" s="120">
        <f t="shared" si="13"/>
        <v>195.11256927718816</v>
      </c>
      <c r="M96" s="119">
        <f t="shared" si="14"/>
        <v>64.191191519074479</v>
      </c>
      <c r="N96" s="19"/>
      <c r="O96" s="89" t="s">
        <v>36</v>
      </c>
      <c r="P96" s="90">
        <v>1728200.348</v>
      </c>
      <c r="Q96" s="90">
        <v>6451566.0130000003</v>
      </c>
      <c r="R96" s="90">
        <v>177.80199999999999</v>
      </c>
      <c r="S96" s="97">
        <f t="shared" si="455"/>
        <v>-130.13916864991188</v>
      </c>
      <c r="T96" s="113">
        <f t="shared" si="456"/>
        <v>-38.555690149776638</v>
      </c>
      <c r="U96" s="113">
        <f t="shared" si="457"/>
        <v>-15.488</v>
      </c>
      <c r="V96" s="114">
        <f t="shared" si="504"/>
        <v>196.50271672415201</v>
      </c>
      <c r="W96" s="115">
        <f t="shared" si="505"/>
        <v>135.73041096164039</v>
      </c>
      <c r="X96" s="113"/>
      <c r="Y96" s="113"/>
      <c r="Z96" s="113"/>
      <c r="AA96" s="114"/>
      <c r="AB96" s="115"/>
      <c r="AC96" s="93"/>
      <c r="AD96" s="122">
        <v>0.45425772443253948</v>
      </c>
      <c r="AE96" s="123"/>
      <c r="AF96" s="96"/>
      <c r="AG96" s="97"/>
      <c r="AH96" s="113"/>
      <c r="AI96" s="113"/>
      <c r="AJ96" s="114"/>
      <c r="AK96" s="115"/>
      <c r="AL96" s="116"/>
      <c r="AM96" s="99"/>
      <c r="AN96" s="124"/>
      <c r="AO96" s="101"/>
      <c r="AP96" s="89" t="s">
        <v>36</v>
      </c>
      <c r="AQ96" s="1">
        <v>1728200.1980000001</v>
      </c>
      <c r="AR96" s="1">
        <v>6451566.0020000003</v>
      </c>
      <c r="AS96" s="3">
        <v>177.767</v>
      </c>
      <c r="AT96" s="107">
        <f>AQ96-C96</f>
        <v>-130.28916864981875</v>
      </c>
      <c r="AU96" s="107">
        <f>AR96-D96</f>
        <v>-38.566690149717033</v>
      </c>
      <c r="AV96" s="107">
        <f>AS96-E96</f>
        <v>-15.522999999999996</v>
      </c>
      <c r="AW96" s="126">
        <f t="shared" ref="AW96" si="556">IF(DEGREES(ATAN2(AT96,AU96))&lt;0,(DEGREES(ATAN2(AT96,AU96)))+360,DEGREES(ATAN2(AT96,AU96)))</f>
        <v>196.48919694612047</v>
      </c>
      <c r="AX96" s="127">
        <f t="shared" ref="AX96" si="557">SQRT(POWER(AT96,2)+POWER(AU96,2))</f>
        <v>135.87736035324352</v>
      </c>
      <c r="AY96" s="107">
        <f t="shared" ref="AY96" si="558">AQ96-P96</f>
        <v>-0.14999999990686774</v>
      </c>
      <c r="AZ96" s="107">
        <f t="shared" ref="AZ96" si="559">AR96-Q96</f>
        <v>-1.0999999940395355E-2</v>
      </c>
      <c r="BA96" s="107">
        <f t="shared" ref="BA96" si="560">AS96-R96</f>
        <v>-3.4999999999996589E-2</v>
      </c>
      <c r="BB96" s="126">
        <f t="shared" ref="BB96" si="561">IF(DEGREES(ATAN2(AY96,AZ96))&lt;0,(DEGREES(ATAN2(AY96,AZ96)))+360,DEGREES(ATAN2(AY96,AZ96)))</f>
        <v>184.19418276834014</v>
      </c>
      <c r="BC96" s="127">
        <f t="shared" ref="BC96" si="562">SQRT(POWER(AY96,2)+POWER(AZ96,2))</f>
        <v>0.15040279243002447</v>
      </c>
      <c r="BD96" s="128">
        <v>0.04</v>
      </c>
      <c r="BE96" s="109">
        <f t="shared" ref="BE96" si="563">BC96/0.46</f>
        <v>0.32696259223918361</v>
      </c>
      <c r="BF96" s="129"/>
      <c r="BG96" s="156">
        <v>-19.205486358838307</v>
      </c>
      <c r="BH96" s="112" t="s">
        <v>36</v>
      </c>
      <c r="BI96" s="90">
        <v>1728200.0079999999</v>
      </c>
      <c r="BJ96" s="90">
        <v>6451565.9539999999</v>
      </c>
      <c r="BK96" s="90">
        <v>177.71</v>
      </c>
      <c r="BL96" s="97">
        <f t="shared" si="393"/>
        <v>-130.4791686499957</v>
      </c>
      <c r="BM96" s="113">
        <f t="shared" si="394"/>
        <v>-38.614690150134265</v>
      </c>
      <c r="BN96" s="113">
        <f t="shared" si="395"/>
        <v>-15.579999999999984</v>
      </c>
      <c r="BO96" s="114">
        <f t="shared" si="396"/>
        <v>196.48586940998086</v>
      </c>
      <c r="BP96" s="113">
        <f t="shared" si="397"/>
        <v>136.07317056269727</v>
      </c>
      <c r="BQ96" s="97">
        <f t="shared" si="398"/>
        <v>-0.34000000008381903</v>
      </c>
      <c r="BR96" s="113">
        <f t="shared" si="399"/>
        <v>-5.9000000357627869E-2</v>
      </c>
      <c r="BS96" s="113">
        <f t="shared" si="400"/>
        <v>-9.1999999999984539E-2</v>
      </c>
      <c r="BT96" s="114">
        <f t="shared" si="391"/>
        <v>189.8444704388082</v>
      </c>
      <c r="BU96" s="115">
        <f t="shared" si="392"/>
        <v>0.34508115002010331</v>
      </c>
      <c r="BV96" s="116">
        <v>0.04</v>
      </c>
      <c r="BW96" s="99">
        <f t="shared" si="506"/>
        <v>0.36209984262340328</v>
      </c>
      <c r="BX96" s="124"/>
      <c r="BY96" s="96">
        <f t="shared" si="507"/>
        <v>-20.287576160484711</v>
      </c>
      <c r="BZ96" s="97">
        <f t="shared" si="423"/>
        <v>-0.19000000017695129</v>
      </c>
      <c r="CA96" s="97">
        <f t="shared" si="423"/>
        <v>-4.8000000417232513E-2</v>
      </c>
      <c r="CB96" s="97">
        <f t="shared" si="423"/>
        <v>-5.6999999999987949E-2</v>
      </c>
      <c r="CC96" s="114">
        <f t="shared" ref="CC96" si="564">IF(DEGREES(ATAN2(BZ96,CA96))&lt;0,(DEGREES(ATAN2(BZ96,CA96)))+360,DEGREES(ATAN2(BZ96,CA96)))</f>
        <v>194.17806452030592</v>
      </c>
      <c r="CD96" s="115">
        <f t="shared" ref="CD96" si="565">SQRT(POWER(BZ96,2)+POWER(CA96,2))</f>
        <v>0.19596938563789962</v>
      </c>
      <c r="CE96" s="116">
        <v>0.04</v>
      </c>
      <c r="CF96" s="99">
        <f t="shared" ref="CF96" si="566">CD96/0.49</f>
        <v>0.39993752170999924</v>
      </c>
      <c r="CG96" s="124"/>
      <c r="CH96" s="101">
        <f t="shared" si="530"/>
        <v>22.319045420777716</v>
      </c>
      <c r="CI96" s="89" t="s">
        <v>36</v>
      </c>
      <c r="CJ96" s="1">
        <v>1728199.871</v>
      </c>
      <c r="CK96" s="1">
        <v>6451565.9079999998</v>
      </c>
      <c r="CL96" s="3">
        <v>177.71199999999999</v>
      </c>
      <c r="CM96" s="107">
        <f t="shared" si="426"/>
        <v>-130.61616864986718</v>
      </c>
      <c r="CN96" s="107">
        <f t="shared" si="427"/>
        <v>-38.660690150223672</v>
      </c>
      <c r="CO96" s="107">
        <f t="shared" si="428"/>
        <v>-15.578000000000003</v>
      </c>
      <c r="CP96" s="126">
        <f t="shared" ref="CP96" si="567">IF(DEGREES(ATAN2(CM96,CN96))&lt;0,(DEGREES(ATAN2(CM96,CN96)))+360,DEGREES(ATAN2(CM96,CN96)))</f>
        <v>196.48806976491895</v>
      </c>
      <c r="CQ96" s="127">
        <f t="shared" ref="CQ96" si="568">SQRT(POWER(CM96,2)+POWER(CN96,2))</f>
        <v>136.21759238682114</v>
      </c>
      <c r="CR96" s="107">
        <f t="shared" ref="CR96" si="569">CJ96-BI96</f>
        <v>-0.13699999987147748</v>
      </c>
      <c r="CS96" s="107">
        <f t="shared" ref="CS96" si="570">CK96-BJ96</f>
        <v>-4.6000000089406967E-2</v>
      </c>
      <c r="CT96" s="107">
        <f t="shared" ref="CT96" si="571">CL96-BK96</f>
        <v>1.999999999981128E-3</v>
      </c>
      <c r="CU96" s="126">
        <f t="shared" ref="CU96" si="572">IF(DEGREES(ATAN2(CR96,CS96))&lt;0,(DEGREES(ATAN2(CR96,CS96)))+360,DEGREES(ATAN2(CR96,CS96)))</f>
        <v>198.56032236960735</v>
      </c>
      <c r="CV96" s="127">
        <f t="shared" ref="CV96" si="573">SQRT(POWER(CR96,2)+POWER(CS96,2))</f>
        <v>0.14451643495813987</v>
      </c>
      <c r="CW96" s="128">
        <v>0.04</v>
      </c>
      <c r="CX96" s="109">
        <f t="shared" ref="CX96" si="574">CV96/0.46</f>
        <v>0.31416616295247796</v>
      </c>
      <c r="CY96" s="129"/>
      <c r="CZ96" s="101">
        <f t="shared" si="323"/>
        <v>-21.446189492496625</v>
      </c>
      <c r="DA96" s="112" t="s">
        <v>36</v>
      </c>
      <c r="DB96" s="1">
        <v>1728199.629</v>
      </c>
      <c r="DC96" s="1">
        <v>6451565.898</v>
      </c>
      <c r="DD96" s="1">
        <v>177.678</v>
      </c>
      <c r="DE96" s="97">
        <f t="shared" si="401"/>
        <v>-130.85816864995286</v>
      </c>
      <c r="DF96" s="113">
        <f t="shared" si="402"/>
        <v>-38.670690150000155</v>
      </c>
      <c r="DG96" s="113">
        <f t="shared" si="403"/>
        <v>-15.611999999999995</v>
      </c>
      <c r="DH96" s="114">
        <f t="shared" si="339"/>
        <v>196.46325620714583</v>
      </c>
      <c r="DI96" s="113">
        <f t="shared" si="377"/>
        <v>136.45249202230357</v>
      </c>
      <c r="DJ96" s="97">
        <f t="shared" si="508"/>
        <v>-0.37899999995715916</v>
      </c>
      <c r="DK96" s="113">
        <f t="shared" si="509"/>
        <v>-5.5999999865889549E-2</v>
      </c>
      <c r="DL96" s="113">
        <f t="shared" si="510"/>
        <v>-3.2000000000010687E-2</v>
      </c>
      <c r="DM96" s="114">
        <f t="shared" si="511"/>
        <v>188.40505228584331</v>
      </c>
      <c r="DN96" s="115">
        <f t="shared" si="512"/>
        <v>0.38311486521995758</v>
      </c>
      <c r="DO96" s="116">
        <v>0.04</v>
      </c>
      <c r="DP96" s="99">
        <f t="shared" si="513"/>
        <v>0.35310125826724204</v>
      </c>
      <c r="DQ96" s="124"/>
      <c r="DR96" s="96">
        <f t="shared" si="514"/>
        <v>-2.4851113689988824</v>
      </c>
      <c r="DS96" s="97">
        <f t="shared" ref="DS96" si="575">DB96-CJ96</f>
        <v>-0.24200000008568168</v>
      </c>
      <c r="DT96" s="97">
        <f t="shared" ref="DT96" si="576">DC96-CK96</f>
        <v>-9.9999997764825821E-3</v>
      </c>
      <c r="DU96" s="97">
        <f t="shared" ref="DU96" si="577">DD96-CL96</f>
        <v>-3.3999999999991815E-2</v>
      </c>
      <c r="DV96" s="114">
        <f t="shared" ref="DV96" si="578">IF(DEGREES(ATAN2(DS96,DT96))&lt;0,(DEGREES(ATAN2(DS96,DT96)))+360,DEGREES(ATAN2(DS96,DT96)))</f>
        <v>182.3662479377893</v>
      </c>
      <c r="DW96" s="115">
        <f t="shared" ref="DW96" si="579">SQRT(POWER(DS96,2)+POWER(DT96,2))</f>
        <v>0.24220652352279776</v>
      </c>
      <c r="DX96" s="116">
        <v>0.04</v>
      </c>
      <c r="DY96" s="99">
        <f t="shared" si="441"/>
        <v>0.38753043763647643</v>
      </c>
      <c r="DZ96" s="124"/>
      <c r="EA96" s="101">
        <f t="shared" ref="EA96" si="580">(DY96/CX96-1)*100</f>
        <v>23.352061213255439</v>
      </c>
      <c r="EB96" s="112" t="s">
        <v>36</v>
      </c>
      <c r="EC96" s="1">
        <v>1728199.2520000001</v>
      </c>
      <c r="ED96" s="1">
        <v>6451565.8619999997</v>
      </c>
      <c r="EE96" s="1">
        <v>177.62799999999999</v>
      </c>
      <c r="EF96" s="97">
        <f t="shared" si="404"/>
        <v>-131.23516864981502</v>
      </c>
      <c r="EG96" s="113">
        <f t="shared" si="405"/>
        <v>-38.706690150313079</v>
      </c>
      <c r="EH96" s="113">
        <f t="shared" si="406"/>
        <v>-15.662000000000006</v>
      </c>
      <c r="EI96" s="114">
        <f t="shared" ref="EI96:EI116" si="581">IF(DEGREES(ATAN2(EF96,EG96))&lt;0,(DEGREES(ATAN2(EF96,EG96)))+360,DEGREES(ATAN2(EF96,EG96)))</f>
        <v>196.43297276137332</v>
      </c>
      <c r="EJ96" s="113">
        <f t="shared" ref="EJ96:EJ116" si="582">SQRT(POWER(EF96,2)+POWER(EG96,2))</f>
        <v>136.82425718028853</v>
      </c>
      <c r="EK96" s="97">
        <f t="shared" si="407"/>
        <v>-0.37699999986216426</v>
      </c>
      <c r="EL96" s="113">
        <f t="shared" si="408"/>
        <v>-3.6000000312924385E-2</v>
      </c>
      <c r="EM96" s="113">
        <f t="shared" si="409"/>
        <v>-5.0000000000011369E-2</v>
      </c>
      <c r="EN96" s="114">
        <f t="shared" ref="EN96:EN116" si="583">IF(DEGREES(ATAN2(EK96,EL96))&lt;0,(DEGREES(ATAN2(EK96,EL96)))+360,DEGREES(ATAN2(EK96,EL96)))</f>
        <v>185.45467574723705</v>
      </c>
      <c r="EO96" s="115">
        <f t="shared" ref="EO96:EO116" si="584">SQRT(POWER(EK96,2)+POWER(EL96,2))</f>
        <v>0.37871493226251646</v>
      </c>
      <c r="EP96" s="116">
        <v>0.04</v>
      </c>
      <c r="EQ96" s="99">
        <f t="shared" si="515"/>
        <v>0.41164666550273527</v>
      </c>
      <c r="ER96" s="124"/>
      <c r="ES96" s="101">
        <f t="shared" si="516"/>
        <v>16.580345117655625</v>
      </c>
      <c r="ET96" s="89" t="s">
        <v>36</v>
      </c>
      <c r="EU96" s="119">
        <v>1728199.0859999999</v>
      </c>
      <c r="EV96" s="119">
        <v>6451565.8159999996</v>
      </c>
      <c r="EW96" s="208">
        <v>177.56899999999999</v>
      </c>
      <c r="EX96" s="107">
        <f t="shared" si="442"/>
        <v>-131.40116865001619</v>
      </c>
      <c r="EY96" s="107">
        <f t="shared" si="443"/>
        <v>-38.752690150402486</v>
      </c>
      <c r="EZ96" s="107">
        <f t="shared" si="444"/>
        <v>-15.721000000000004</v>
      </c>
      <c r="FA96" s="126">
        <f t="shared" ref="FA96" si="585">IF(DEGREES(ATAN2(EX96,EY96))&lt;0,(DEGREES(ATAN2(EX96,EY96)))+360,DEGREES(ATAN2(EX96,EY96)))</f>
        <v>196.43178526286474</v>
      </c>
      <c r="FB96" s="127">
        <f t="shared" ref="FB96" si="586">SQRT(POWER(EX96,2)+POWER(EY96,2))</f>
        <v>136.99648943123725</v>
      </c>
      <c r="FC96" s="107">
        <f t="shared" si="447"/>
        <v>-0.16600000020116568</v>
      </c>
      <c r="FD96" s="107">
        <f t="shared" si="448"/>
        <v>-4.6000000089406967E-2</v>
      </c>
      <c r="FE96" s="107">
        <f t="shared" si="449"/>
        <v>-5.8999999999997499E-2</v>
      </c>
      <c r="FF96" s="126">
        <f t="shared" ref="FF96" si="587">IF(DEGREES(ATAN2(FC96,FD96))&lt;0,(DEGREES(ATAN2(FC96,FD96)))+360,DEGREES(ATAN2(FC96,FD96)))</f>
        <v>195.48850145369983</v>
      </c>
      <c r="FG96" s="127">
        <f t="shared" ref="FG96" si="588">SQRT(POWER(FC96,2)+POWER(FD96,2))</f>
        <v>0.17225562421881163</v>
      </c>
      <c r="FH96" s="128">
        <v>0.04</v>
      </c>
      <c r="FI96" s="109">
        <f t="shared" si="549"/>
        <v>0.34940288888197085</v>
      </c>
      <c r="FJ96" s="129"/>
      <c r="FK96" s="101">
        <f t="shared" ref="FK96" si="589">(FI96/EQ96-1)*100</f>
        <v>-15.120680388543272</v>
      </c>
      <c r="FL96" s="112" t="s">
        <v>36</v>
      </c>
      <c r="FM96" s="1">
        <v>1728198.763</v>
      </c>
      <c r="FN96" s="1">
        <v>6451565.7599999998</v>
      </c>
      <c r="FO96" s="1">
        <v>177.46199999999999</v>
      </c>
      <c r="FP96" s="97">
        <f t="shared" si="410"/>
        <v>-131.72416864987463</v>
      </c>
      <c r="FQ96" s="113">
        <f t="shared" si="411"/>
        <v>-38.808690150268376</v>
      </c>
      <c r="FR96" s="113">
        <f t="shared" si="412"/>
        <v>-15.828000000000003</v>
      </c>
      <c r="FS96" s="114">
        <f t="shared" si="295"/>
        <v>196.4160740763993</v>
      </c>
      <c r="FT96" s="113">
        <f t="shared" si="388"/>
        <v>137.32214328971185</v>
      </c>
      <c r="FU96" s="97">
        <f t="shared" si="413"/>
        <v>-0.48900000005960464</v>
      </c>
      <c r="FV96" s="113">
        <f t="shared" si="413"/>
        <v>-0.10199999995529652</v>
      </c>
      <c r="FW96" s="113">
        <f t="shared" si="413"/>
        <v>-0.16599999999999682</v>
      </c>
      <c r="FX96" s="114">
        <f t="shared" si="297"/>
        <v>191.78232512804684</v>
      </c>
      <c r="FY96" s="115">
        <f t="shared" si="298"/>
        <v>0.49952477420962199</v>
      </c>
      <c r="FZ96" s="116">
        <v>0.04</v>
      </c>
      <c r="GA96" s="99">
        <f t="shared" si="517"/>
        <v>0.42225255639021297</v>
      </c>
      <c r="GB96" s="124"/>
      <c r="GC96" s="101">
        <f t="shared" si="518"/>
        <v>2.5764549494224465</v>
      </c>
      <c r="GD96" s="107">
        <f t="shared" si="452"/>
        <v>-0.32299999985843897</v>
      </c>
      <c r="GE96" s="107">
        <f t="shared" si="452"/>
        <v>-5.5999999865889549E-2</v>
      </c>
      <c r="GF96" s="107">
        <f t="shared" si="452"/>
        <v>-0.10699999999999932</v>
      </c>
      <c r="GG96" s="126">
        <f t="shared" ref="GG96" si="590">IF(DEGREES(ATAN2(GD96,GE96))&lt;0,(DEGREES(ATAN2(GD96,GE96)))+360,DEGREES(ATAN2(GD96,GE96)))</f>
        <v>189.83586009327593</v>
      </c>
      <c r="GH96" s="127">
        <f t="shared" ref="GH96" si="591">SQRT(POWER(GD96,2)+POWER(GE96,2))</f>
        <v>0.32781854720795039</v>
      </c>
      <c r="GI96" s="128">
        <v>0.04</v>
      </c>
      <c r="GJ96" s="109">
        <f t="shared" si="553"/>
        <v>0.47509934377963831</v>
      </c>
      <c r="GK96" s="129"/>
      <c r="GL96" s="101">
        <f t="shared" si="554"/>
        <v>35.974646717969193</v>
      </c>
      <c r="GM96" s="119"/>
    </row>
    <row r="97" spans="1:195" x14ac:dyDescent="0.35">
      <c r="A97" s="18" t="s">
        <v>37</v>
      </c>
      <c r="B97" s="44">
        <v>34772</v>
      </c>
      <c r="C97" s="113">
        <v>1728085.96914857</v>
      </c>
      <c r="D97" s="113">
        <v>6452164.3400063198</v>
      </c>
      <c r="E97" s="113">
        <v>210.54</v>
      </c>
      <c r="F97" s="97">
        <v>1728050.44</v>
      </c>
      <c r="G97" s="113">
        <v>6452151.1809999999</v>
      </c>
      <c r="H97" s="115">
        <v>207.21</v>
      </c>
      <c r="I97" s="119">
        <f t="shared" si="0"/>
        <v>-35.529148570029065</v>
      </c>
      <c r="J97" s="119">
        <f t="shared" si="1"/>
        <v>-13.15900631994009</v>
      </c>
      <c r="K97" s="119">
        <f t="shared" si="2"/>
        <v>-3.3299999999999841</v>
      </c>
      <c r="L97" s="120">
        <f t="shared" si="13"/>
        <v>200.32322532711481</v>
      </c>
      <c r="M97" s="119">
        <f t="shared" si="14"/>
        <v>37.887726844446888</v>
      </c>
      <c r="N97" s="19"/>
      <c r="O97" s="89" t="s">
        <v>37</v>
      </c>
      <c r="P97" s="90">
        <v>1728004.0190000001</v>
      </c>
      <c r="Q97" s="90">
        <v>6452132.4749999996</v>
      </c>
      <c r="R97" s="90">
        <v>205.626</v>
      </c>
      <c r="S97" s="97">
        <f t="shared" si="455"/>
        <v>-81.950148569885641</v>
      </c>
      <c r="T97" s="113">
        <f t="shared" si="456"/>
        <v>-31.865006320178509</v>
      </c>
      <c r="U97" s="113">
        <f t="shared" si="457"/>
        <v>-4.9139999999999873</v>
      </c>
      <c r="V97" s="114">
        <f t="shared" si="504"/>
        <v>201.24777505922083</v>
      </c>
      <c r="W97" s="115">
        <f t="shared" si="505"/>
        <v>87.927273802906839</v>
      </c>
      <c r="X97" s="113"/>
      <c r="Y97" s="113"/>
      <c r="Z97" s="113"/>
      <c r="AA97" s="114"/>
      <c r="AB97" s="115"/>
      <c r="AC97" s="93"/>
      <c r="AD97" s="122">
        <v>0.19689466320442511</v>
      </c>
      <c r="AE97" s="123"/>
      <c r="AF97" s="96"/>
      <c r="AG97" s="97"/>
      <c r="AH97" s="113"/>
      <c r="AI97" s="113"/>
      <c r="AJ97" s="114"/>
      <c r="AK97" s="115"/>
      <c r="AL97" s="116"/>
      <c r="AM97" s="99"/>
      <c r="AN97" s="124"/>
      <c r="AO97" s="101"/>
      <c r="AP97" s="89"/>
      <c r="AQ97" s="2"/>
      <c r="AR97" s="2"/>
      <c r="AS97" s="4"/>
      <c r="AT97" s="107"/>
      <c r="AU97" s="107"/>
      <c r="AV97" s="107"/>
      <c r="AW97" s="126"/>
      <c r="AX97" s="127"/>
      <c r="AY97" s="107"/>
      <c r="AZ97" s="107"/>
      <c r="BA97" s="107"/>
      <c r="BB97" s="126"/>
      <c r="BC97" s="127"/>
      <c r="BD97" s="128"/>
      <c r="BE97" s="109"/>
      <c r="BF97" s="129"/>
      <c r="BG97" s="101"/>
      <c r="BH97" s="112" t="s">
        <v>37</v>
      </c>
      <c r="BI97" s="90">
        <v>1728003.888</v>
      </c>
      <c r="BJ97" s="90">
        <v>6452132.4040000001</v>
      </c>
      <c r="BK97" s="90">
        <v>205.642</v>
      </c>
      <c r="BL97" s="97">
        <f t="shared" si="393"/>
        <v>-82.081148569937795</v>
      </c>
      <c r="BM97" s="113">
        <f t="shared" si="394"/>
        <v>-31.936006319709122</v>
      </c>
      <c r="BN97" s="113">
        <f t="shared" si="395"/>
        <v>-4.8979999999999961</v>
      </c>
      <c r="BO97" s="114">
        <f t="shared" si="396"/>
        <v>201.25993932522218</v>
      </c>
      <c r="BP97" s="113">
        <f t="shared" si="397"/>
        <v>88.075101193315135</v>
      </c>
      <c r="BQ97" s="97">
        <f t="shared" si="398"/>
        <v>-0.13100000005215406</v>
      </c>
      <c r="BR97" s="113">
        <f t="shared" si="399"/>
        <v>-7.0999999530613422E-2</v>
      </c>
      <c r="BS97" s="113">
        <f t="shared" si="400"/>
        <v>1.5999999999991132E-2</v>
      </c>
      <c r="BT97" s="114">
        <f t="shared" si="391"/>
        <v>208.45701642719766</v>
      </c>
      <c r="BU97" s="115">
        <f t="shared" si="392"/>
        <v>0.14900335548910121</v>
      </c>
      <c r="BV97" s="116">
        <v>0.04</v>
      </c>
      <c r="BW97" s="99">
        <f t="shared" si="506"/>
        <v>0.1563518945321104</v>
      </c>
      <c r="BX97" s="124"/>
      <c r="BY97" s="96">
        <f t="shared" si="507"/>
        <v>-20.591095772982605</v>
      </c>
      <c r="BZ97" s="97"/>
      <c r="CA97" s="97"/>
      <c r="CB97" s="97"/>
      <c r="CC97" s="114"/>
      <c r="CD97" s="115"/>
      <c r="CE97" s="116"/>
      <c r="CF97" s="99"/>
      <c r="CG97" s="124"/>
      <c r="CH97" s="101"/>
      <c r="CI97" s="89"/>
      <c r="CJ97" s="2"/>
      <c r="CK97" s="1"/>
      <c r="CL97" s="3"/>
      <c r="CM97" s="107"/>
      <c r="CN97" s="107"/>
      <c r="CO97" s="107"/>
      <c r="CP97" s="126"/>
      <c r="CQ97" s="127"/>
      <c r="CR97" s="107"/>
      <c r="CS97" s="107"/>
      <c r="CT97" s="107"/>
      <c r="CU97" s="126"/>
      <c r="CV97" s="127"/>
      <c r="CW97" s="128"/>
      <c r="CX97" s="109"/>
      <c r="CY97" s="129"/>
      <c r="CZ97" s="101"/>
      <c r="DA97" s="112" t="s">
        <v>37</v>
      </c>
      <c r="DB97" s="1">
        <v>1728003.781</v>
      </c>
      <c r="DC97" s="1">
        <v>6452132.3739999998</v>
      </c>
      <c r="DD97" s="1">
        <v>205.614</v>
      </c>
      <c r="DE97" s="97">
        <f t="shared" si="401"/>
        <v>-82.188148570014164</v>
      </c>
      <c r="DF97" s="113">
        <f t="shared" si="402"/>
        <v>-31.966006319969893</v>
      </c>
      <c r="DG97" s="113">
        <f t="shared" si="403"/>
        <v>-4.9259999999999877</v>
      </c>
      <c r="DH97" s="114">
        <f t="shared" si="339"/>
        <v>201.25289650621144</v>
      </c>
      <c r="DI97" s="113">
        <f t="shared" si="377"/>
        <v>88.18569796409777</v>
      </c>
      <c r="DJ97" s="97">
        <f t="shared" si="508"/>
        <v>-0.10700000007636845</v>
      </c>
      <c r="DK97" s="113">
        <f t="shared" si="509"/>
        <v>-3.0000000260770321E-2</v>
      </c>
      <c r="DL97" s="113">
        <f t="shared" si="510"/>
        <v>-2.7999999999991587E-2</v>
      </c>
      <c r="DM97" s="114">
        <f t="shared" si="511"/>
        <v>195.66210646415539</v>
      </c>
      <c r="DN97" s="115">
        <f t="shared" si="512"/>
        <v>0.11112605469460826</v>
      </c>
      <c r="DO97" s="116">
        <v>0.04</v>
      </c>
      <c r="DP97" s="99">
        <f t="shared" si="513"/>
        <v>0.10242032690747306</v>
      </c>
      <c r="DQ97" s="124"/>
      <c r="DR97" s="96">
        <f t="shared" si="514"/>
        <v>-34.493709069550974</v>
      </c>
      <c r="DS97" s="97"/>
      <c r="DT97" s="97"/>
      <c r="DU97" s="97"/>
      <c r="DV97" s="114"/>
      <c r="DW97" s="115"/>
      <c r="DX97" s="116"/>
      <c r="DY97" s="99"/>
      <c r="DZ97" s="124"/>
      <c r="EA97" s="101"/>
      <c r="EB97" s="112" t="s">
        <v>37</v>
      </c>
      <c r="EC97" s="1">
        <v>1728003.65</v>
      </c>
      <c r="ED97" s="1">
        <v>6452132.3049999997</v>
      </c>
      <c r="EE97" s="1">
        <v>205.56</v>
      </c>
      <c r="EF97" s="97">
        <f t="shared" si="404"/>
        <v>-82.319148570066318</v>
      </c>
      <c r="EG97" s="113">
        <f t="shared" si="405"/>
        <v>-32.035006320104003</v>
      </c>
      <c r="EH97" s="113">
        <f t="shared" si="406"/>
        <v>-4.9799999999999898</v>
      </c>
      <c r="EI97" s="114">
        <f t="shared" si="581"/>
        <v>201.2638076711637</v>
      </c>
      <c r="EJ97" s="113">
        <f t="shared" si="582"/>
        <v>88.332801672027557</v>
      </c>
      <c r="EK97" s="97">
        <f t="shared" si="407"/>
        <v>-0.13100000005215406</v>
      </c>
      <c r="EL97" s="113">
        <f t="shared" si="408"/>
        <v>-6.9000000134110451E-2</v>
      </c>
      <c r="EM97" s="113">
        <f t="shared" si="409"/>
        <v>-5.4000000000002046E-2</v>
      </c>
      <c r="EN97" s="114">
        <f t="shared" si="583"/>
        <v>207.77656384538039</v>
      </c>
      <c r="EO97" s="115">
        <f t="shared" si="584"/>
        <v>0.14806079843149436</v>
      </c>
      <c r="EP97" s="116">
        <v>0.04</v>
      </c>
      <c r="EQ97" s="99">
        <f t="shared" si="515"/>
        <v>0.16093565046901559</v>
      </c>
      <c r="ER97" s="124"/>
      <c r="ES97" s="101">
        <f t="shared" si="516"/>
        <v>57.132529575311274</v>
      </c>
      <c r="ET97" s="89"/>
      <c r="EU97" s="119"/>
      <c r="EV97" s="119"/>
      <c r="EW97" s="208"/>
      <c r="EX97" s="107"/>
      <c r="EY97" s="107"/>
      <c r="EZ97" s="107"/>
      <c r="FA97" s="126"/>
      <c r="FB97" s="127"/>
      <c r="FC97" s="107"/>
      <c r="FD97" s="107"/>
      <c r="FE97" s="107"/>
      <c r="FF97" s="126"/>
      <c r="FG97" s="127"/>
      <c r="FH97" s="128"/>
      <c r="FI97" s="109"/>
      <c r="FJ97" s="129"/>
      <c r="FK97" s="101"/>
      <c r="FL97" s="112" t="s">
        <v>37</v>
      </c>
      <c r="FM97" s="1">
        <v>1728003.4720000001</v>
      </c>
      <c r="FN97" s="1">
        <v>6452132.1950000003</v>
      </c>
      <c r="FO97" s="1">
        <v>205.56</v>
      </c>
      <c r="FP97" s="97">
        <f t="shared" si="410"/>
        <v>-82.49714856990613</v>
      </c>
      <c r="FQ97" s="113">
        <f t="shared" si="411"/>
        <v>-32.145006319507957</v>
      </c>
      <c r="FR97" s="113">
        <f t="shared" si="412"/>
        <v>-4.9799999999999898</v>
      </c>
      <c r="FS97" s="114">
        <f t="shared" si="295"/>
        <v>201.28837089980962</v>
      </c>
      <c r="FT97" s="113">
        <f t="shared" si="388"/>
        <v>88.538584546209975</v>
      </c>
      <c r="FU97" s="97">
        <f t="shared" si="413"/>
        <v>-0.17799999983981252</v>
      </c>
      <c r="FV97" s="113">
        <f t="shared" si="413"/>
        <v>-0.10999999940395355</v>
      </c>
      <c r="FW97" s="113">
        <f t="shared" si="413"/>
        <v>0</v>
      </c>
      <c r="FX97" s="114">
        <f t="shared" si="297"/>
        <v>211.71513339931852</v>
      </c>
      <c r="FY97" s="115">
        <f t="shared" si="298"/>
        <v>0.20924626594480256</v>
      </c>
      <c r="FZ97" s="116">
        <v>0.04</v>
      </c>
      <c r="GA97" s="99">
        <f t="shared" si="517"/>
        <v>0.17687765506745778</v>
      </c>
      <c r="GB97" s="124"/>
      <c r="GC97" s="101">
        <f t="shared" si="518"/>
        <v>9.9058254351862551</v>
      </c>
      <c r="GD97" s="107"/>
      <c r="GE97" s="107"/>
      <c r="GF97" s="107"/>
      <c r="GG97" s="126"/>
      <c r="GH97" s="127"/>
      <c r="GI97" s="128"/>
      <c r="GJ97" s="109"/>
      <c r="GK97" s="129"/>
      <c r="GL97" s="101"/>
      <c r="GM97" s="119"/>
    </row>
    <row r="98" spans="1:195" x14ac:dyDescent="0.35">
      <c r="A98" s="18" t="s">
        <v>38</v>
      </c>
      <c r="B98" s="44">
        <v>34773</v>
      </c>
      <c r="C98" s="113">
        <v>1730446.8829844799</v>
      </c>
      <c r="D98" s="113">
        <v>6450710.9955020901</v>
      </c>
      <c r="E98" s="113">
        <v>367.58</v>
      </c>
      <c r="F98" s="97">
        <v>1730431.801</v>
      </c>
      <c r="G98" s="113">
        <v>6450719.7620000001</v>
      </c>
      <c r="H98" s="115">
        <v>363.24</v>
      </c>
      <c r="I98" s="119">
        <f t="shared" si="0"/>
        <v>-15.081984479911625</v>
      </c>
      <c r="J98" s="119">
        <f t="shared" si="1"/>
        <v>8.7664979100227356</v>
      </c>
      <c r="K98" s="119">
        <f t="shared" si="2"/>
        <v>-4.339999999999975</v>
      </c>
      <c r="L98" s="120">
        <f t="shared" si="13"/>
        <v>149.83243624445655</v>
      </c>
      <c r="M98" s="119">
        <f t="shared" si="14"/>
        <v>17.444705255713785</v>
      </c>
      <c r="N98" s="19"/>
      <c r="O98" s="89" t="s">
        <v>38</v>
      </c>
      <c r="P98" s="90">
        <v>1730378.1810000001</v>
      </c>
      <c r="Q98" s="90">
        <v>6450714.0609999998</v>
      </c>
      <c r="R98" s="90">
        <v>355.89600000000002</v>
      </c>
      <c r="S98" s="97">
        <f t="shared" si="455"/>
        <v>-68.701984479790553</v>
      </c>
      <c r="T98" s="113">
        <f t="shared" si="456"/>
        <v>3.0654979096725583</v>
      </c>
      <c r="U98" s="113">
        <f t="shared" si="457"/>
        <v>-11.683999999999969</v>
      </c>
      <c r="V98" s="114">
        <f t="shared" si="504"/>
        <v>177.4451441494829</v>
      </c>
      <c r="W98" s="115">
        <f t="shared" si="505"/>
        <v>68.770342073422825</v>
      </c>
      <c r="X98" s="113"/>
      <c r="Y98" s="113"/>
      <c r="Z98" s="113"/>
      <c r="AA98" s="114"/>
      <c r="AB98" s="115"/>
      <c r="AC98" s="93"/>
      <c r="AD98" s="122">
        <v>0.76673770541680974</v>
      </c>
      <c r="AE98" s="123"/>
      <c r="AF98" s="96"/>
      <c r="AG98" s="97"/>
      <c r="AH98" s="113"/>
      <c r="AI98" s="113"/>
      <c r="AJ98" s="114"/>
      <c r="AK98" s="115"/>
      <c r="AL98" s="116"/>
      <c r="AM98" s="99"/>
      <c r="AN98" s="124"/>
      <c r="AO98" s="101"/>
      <c r="AP98" s="89"/>
      <c r="AQ98" s="2"/>
      <c r="AR98" s="2"/>
      <c r="AS98" s="4"/>
      <c r="AT98" s="107"/>
      <c r="AU98" s="107"/>
      <c r="AV98" s="107"/>
      <c r="AW98" s="126"/>
      <c r="AX98" s="127"/>
      <c r="AY98" s="107"/>
      <c r="AZ98" s="107"/>
      <c r="BA98" s="107"/>
      <c r="BB98" s="126"/>
      <c r="BC98" s="127"/>
      <c r="BD98" s="128"/>
      <c r="BE98" s="109"/>
      <c r="BF98" s="129"/>
      <c r="BG98" s="101"/>
      <c r="BH98" s="112" t="s">
        <v>38</v>
      </c>
      <c r="BI98" s="90">
        <v>1730377.5819999999</v>
      </c>
      <c r="BJ98" s="90">
        <v>6450713.9510000004</v>
      </c>
      <c r="BK98" s="90">
        <v>355.74400000000003</v>
      </c>
      <c r="BL98" s="97">
        <f t="shared" si="393"/>
        <v>-69.300984479952604</v>
      </c>
      <c r="BM98" s="113">
        <f t="shared" si="394"/>
        <v>2.9554979102686048</v>
      </c>
      <c r="BN98" s="113">
        <f t="shared" si="395"/>
        <v>-11.835999999999956</v>
      </c>
      <c r="BO98" s="114">
        <f t="shared" si="396"/>
        <v>177.55797112209419</v>
      </c>
      <c r="BP98" s="113">
        <f t="shared" si="397"/>
        <v>69.363977811168198</v>
      </c>
      <c r="BQ98" s="97">
        <f t="shared" si="398"/>
        <v>-0.59900000016205013</v>
      </c>
      <c r="BR98" s="113">
        <f t="shared" si="399"/>
        <v>-0.10999999940395355</v>
      </c>
      <c r="BS98" s="113">
        <f t="shared" si="400"/>
        <v>-0.15199999999998681</v>
      </c>
      <c r="BT98" s="114">
        <f t="shared" si="391"/>
        <v>190.40582286001825</v>
      </c>
      <c r="BU98" s="115">
        <f t="shared" si="392"/>
        <v>0.60901642019161184</v>
      </c>
      <c r="BV98" s="116">
        <v>0.04</v>
      </c>
      <c r="BW98" s="99">
        <f t="shared" si="506"/>
        <v>0.63905185749382143</v>
      </c>
      <c r="BX98" s="124"/>
      <c r="BY98" s="96">
        <f t="shared" si="507"/>
        <v>-16.653132749429144</v>
      </c>
      <c r="BZ98" s="97"/>
      <c r="CA98" s="97"/>
      <c r="CB98" s="97"/>
      <c r="CC98" s="114"/>
      <c r="CD98" s="115"/>
      <c r="CE98" s="116"/>
      <c r="CF98" s="99"/>
      <c r="CG98" s="124"/>
      <c r="CH98" s="101"/>
      <c r="CI98" s="89"/>
      <c r="CJ98" s="2"/>
      <c r="CK98" s="1"/>
      <c r="CL98" s="3"/>
      <c r="CM98" s="107"/>
      <c r="CN98" s="107"/>
      <c r="CO98" s="107"/>
      <c r="CP98" s="126"/>
      <c r="CQ98" s="127"/>
      <c r="CR98" s="107"/>
      <c r="CS98" s="107"/>
      <c r="CT98" s="107"/>
      <c r="CU98" s="126"/>
      <c r="CV98" s="127"/>
      <c r="CW98" s="128"/>
      <c r="CX98" s="109"/>
      <c r="CY98" s="129"/>
      <c r="CZ98" s="101"/>
      <c r="DA98" s="112" t="s">
        <v>38</v>
      </c>
      <c r="DB98" s="1">
        <v>1730376.93</v>
      </c>
      <c r="DC98" s="1">
        <v>6450713.8959999997</v>
      </c>
      <c r="DD98" s="1">
        <v>355.61900000000003</v>
      </c>
      <c r="DE98" s="97">
        <f t="shared" si="401"/>
        <v>-69.952984479954466</v>
      </c>
      <c r="DF98" s="113">
        <f t="shared" si="402"/>
        <v>2.9004979096353054</v>
      </c>
      <c r="DG98" s="113">
        <f t="shared" si="403"/>
        <v>-11.960999999999956</v>
      </c>
      <c r="DH98" s="114">
        <f t="shared" si="339"/>
        <v>177.62567457445982</v>
      </c>
      <c r="DI98" s="113">
        <f t="shared" si="377"/>
        <v>70.013091102854105</v>
      </c>
      <c r="DJ98" s="97">
        <f t="shared" si="508"/>
        <v>-0.65200000000186265</v>
      </c>
      <c r="DK98" s="113">
        <f t="shared" si="509"/>
        <v>-5.5000000633299351E-2</v>
      </c>
      <c r="DL98" s="113">
        <f t="shared" si="510"/>
        <v>-0.125</v>
      </c>
      <c r="DM98" s="114">
        <f t="shared" si="511"/>
        <v>184.82181741275517</v>
      </c>
      <c r="DN98" s="115">
        <f t="shared" si="512"/>
        <v>0.65431567310594951</v>
      </c>
      <c r="DO98" s="116">
        <v>0.04</v>
      </c>
      <c r="DP98" s="99">
        <f t="shared" si="513"/>
        <v>0.60305591991331753</v>
      </c>
      <c r="DQ98" s="124"/>
      <c r="DR98" s="96">
        <f t="shared" si="514"/>
        <v>-5.6327099527837543</v>
      </c>
      <c r="DS98" s="97"/>
      <c r="DT98" s="97"/>
      <c r="DU98" s="97"/>
      <c r="DV98" s="114"/>
      <c r="DW98" s="115"/>
      <c r="DX98" s="116"/>
      <c r="DY98" s="99"/>
      <c r="DZ98" s="124"/>
      <c r="EA98" s="101"/>
      <c r="EB98" s="112" t="s">
        <v>38</v>
      </c>
      <c r="EC98" s="1">
        <v>1730376.365</v>
      </c>
      <c r="ED98" s="1">
        <v>6450713.8710000003</v>
      </c>
      <c r="EE98" s="1">
        <v>355.69900000000001</v>
      </c>
      <c r="EF98" s="97">
        <f t="shared" si="404"/>
        <v>-70.517984479898587</v>
      </c>
      <c r="EG98" s="113">
        <f t="shared" si="405"/>
        <v>2.8754979101940989</v>
      </c>
      <c r="EH98" s="113">
        <f t="shared" si="406"/>
        <v>-11.880999999999972</v>
      </c>
      <c r="EI98" s="114">
        <f t="shared" si="581"/>
        <v>177.66495495092639</v>
      </c>
      <c r="EJ98" s="113">
        <f t="shared" si="582"/>
        <v>70.576586934611313</v>
      </c>
      <c r="EK98" s="97">
        <f t="shared" si="407"/>
        <v>-0.56499999994412065</v>
      </c>
      <c r="EL98" s="113">
        <f t="shared" si="408"/>
        <v>-2.4999999441206455E-2</v>
      </c>
      <c r="EM98" s="113">
        <f t="shared" si="409"/>
        <v>7.9999999999984084E-2</v>
      </c>
      <c r="EN98" s="114">
        <f t="shared" si="583"/>
        <v>182.53355883208914</v>
      </c>
      <c r="EO98" s="115">
        <f t="shared" si="584"/>
        <v>0.56555282680658281</v>
      </c>
      <c r="EP98" s="116">
        <v>0.04</v>
      </c>
      <c r="EQ98" s="99">
        <f t="shared" si="515"/>
        <v>0.61473133348541609</v>
      </c>
      <c r="ER98" s="124"/>
      <c r="ES98" s="101">
        <f t="shared" si="516"/>
        <v>1.9360416151418924</v>
      </c>
      <c r="ET98" s="89"/>
      <c r="EU98" s="119"/>
      <c r="EV98" s="119"/>
      <c r="EW98" s="208"/>
      <c r="EX98" s="107"/>
      <c r="EY98" s="107"/>
      <c r="EZ98" s="107"/>
      <c r="FA98" s="126"/>
      <c r="FB98" s="127"/>
      <c r="FC98" s="107"/>
      <c r="FD98" s="107"/>
      <c r="FE98" s="107"/>
      <c r="FF98" s="126"/>
      <c r="FG98" s="127"/>
      <c r="FH98" s="128"/>
      <c r="FI98" s="109"/>
      <c r="FJ98" s="129"/>
      <c r="FK98" s="101"/>
      <c r="FL98" s="112" t="s">
        <v>38</v>
      </c>
      <c r="FM98" s="1">
        <v>1730375.5989999999</v>
      </c>
      <c r="FN98" s="1">
        <v>6450713.7589999996</v>
      </c>
      <c r="FO98" s="1">
        <v>355.50200000000001</v>
      </c>
      <c r="FP98" s="97">
        <f t="shared" si="410"/>
        <v>-71.283984479960054</v>
      </c>
      <c r="FQ98" s="113">
        <f t="shared" si="411"/>
        <v>2.7634979095309973</v>
      </c>
      <c r="FR98" s="113">
        <f t="shared" si="412"/>
        <v>-12.077999999999975</v>
      </c>
      <c r="FS98" s="114">
        <f t="shared" si="295"/>
        <v>177.77990081088925</v>
      </c>
      <c r="FT98" s="113">
        <f t="shared" si="388"/>
        <v>71.337531244325859</v>
      </c>
      <c r="FU98" s="97">
        <f t="shared" si="413"/>
        <v>-0.76600000006146729</v>
      </c>
      <c r="FV98" s="113">
        <f t="shared" si="413"/>
        <v>-0.11200000066310167</v>
      </c>
      <c r="FW98" s="113">
        <f t="shared" si="413"/>
        <v>-0.19700000000000273</v>
      </c>
      <c r="FX98" s="114">
        <f t="shared" si="297"/>
        <v>188.31850582078661</v>
      </c>
      <c r="FY98" s="115">
        <f t="shared" si="298"/>
        <v>0.77414468947523152</v>
      </c>
      <c r="FZ98" s="116">
        <v>0.04</v>
      </c>
      <c r="GA98" s="99">
        <f t="shared" si="517"/>
        <v>0.65439111536367833</v>
      </c>
      <c r="GB98" s="124"/>
      <c r="GC98" s="101">
        <f t="shared" si="518"/>
        <v>6.4515634258300203</v>
      </c>
      <c r="GD98" s="107"/>
      <c r="GE98" s="107"/>
      <c r="GF98" s="107"/>
      <c r="GG98" s="126"/>
      <c r="GH98" s="127"/>
      <c r="GI98" s="128"/>
      <c r="GJ98" s="109"/>
      <c r="GK98" s="129"/>
      <c r="GL98" s="101"/>
      <c r="GM98" s="119"/>
    </row>
    <row r="99" spans="1:195" x14ac:dyDescent="0.35">
      <c r="A99" s="18" t="s">
        <v>39</v>
      </c>
      <c r="B99" s="44">
        <v>34772</v>
      </c>
      <c r="C99" s="113">
        <v>1728812.7676431001</v>
      </c>
      <c r="D99" s="113">
        <v>6451135.6742501203</v>
      </c>
      <c r="E99" s="113">
        <v>243.54</v>
      </c>
      <c r="F99" s="97">
        <v>1728753.497</v>
      </c>
      <c r="G99" s="113">
        <v>6451126.5149999997</v>
      </c>
      <c r="H99" s="115">
        <v>234.48</v>
      </c>
      <c r="I99" s="119">
        <f t="shared" si="0"/>
        <v>-59.270643100142479</v>
      </c>
      <c r="J99" s="119">
        <f t="shared" si="1"/>
        <v>-9.1592501206323504</v>
      </c>
      <c r="K99" s="119">
        <f t="shared" si="2"/>
        <v>-9.0600000000000023</v>
      </c>
      <c r="L99" s="120">
        <f t="shared" si="13"/>
        <v>188.78458272699419</v>
      </c>
      <c r="M99" s="119">
        <f t="shared" si="14"/>
        <v>59.974169408811079</v>
      </c>
      <c r="N99" s="19"/>
      <c r="O99" s="89" t="s">
        <v>39</v>
      </c>
      <c r="P99" s="90">
        <v>1728687.112</v>
      </c>
      <c r="Q99" s="90">
        <v>6451110.6739999996</v>
      </c>
      <c r="R99" s="90">
        <v>224.83799999999999</v>
      </c>
      <c r="S99" s="97">
        <f t="shared" si="455"/>
        <v>-125.65564310015179</v>
      </c>
      <c r="T99" s="113">
        <f t="shared" si="456"/>
        <v>-25.000250120647252</v>
      </c>
      <c r="U99" s="113">
        <f t="shared" si="457"/>
        <v>-18.701999999999998</v>
      </c>
      <c r="V99" s="114">
        <f t="shared" si="504"/>
        <v>191.2525390076031</v>
      </c>
      <c r="W99" s="115">
        <f t="shared" si="505"/>
        <v>128.11851212454681</v>
      </c>
      <c r="X99" s="113"/>
      <c r="Y99" s="113"/>
      <c r="Z99" s="113"/>
      <c r="AA99" s="114"/>
      <c r="AB99" s="115"/>
      <c r="AC99" s="93"/>
      <c r="AD99" s="122">
        <v>0.5257124784181062</v>
      </c>
      <c r="AE99" s="123"/>
      <c r="AF99" s="96"/>
      <c r="AG99" s="97"/>
      <c r="AH99" s="113"/>
      <c r="AI99" s="113"/>
      <c r="AJ99" s="114"/>
      <c r="AK99" s="115"/>
      <c r="AL99" s="116"/>
      <c r="AM99" s="99"/>
      <c r="AN99" s="124"/>
      <c r="AO99" s="101"/>
      <c r="AP99" s="89"/>
      <c r="AQ99" s="2"/>
      <c r="AR99" s="2"/>
      <c r="AS99" s="4"/>
      <c r="AT99" s="107"/>
      <c r="AU99" s="107"/>
      <c r="AV99" s="107"/>
      <c r="AW99" s="126"/>
      <c r="AX99" s="127"/>
      <c r="AY99" s="107"/>
      <c r="AZ99" s="107"/>
      <c r="BA99" s="107"/>
      <c r="BB99" s="126"/>
      <c r="BC99" s="127"/>
      <c r="BD99" s="128"/>
      <c r="BE99" s="109"/>
      <c r="BF99" s="129"/>
      <c r="BG99" s="101"/>
      <c r="BH99" s="112" t="s">
        <v>39</v>
      </c>
      <c r="BI99" s="90">
        <v>1728686.733</v>
      </c>
      <c r="BJ99" s="90">
        <v>6451110.6160000004</v>
      </c>
      <c r="BK99" s="90">
        <v>224.78200000000001</v>
      </c>
      <c r="BL99" s="97">
        <f t="shared" si="393"/>
        <v>-126.03464310010895</v>
      </c>
      <c r="BM99" s="113">
        <f t="shared" si="394"/>
        <v>-25.058250119909644</v>
      </c>
      <c r="BN99" s="113">
        <f t="shared" si="395"/>
        <v>-18.757999999999981</v>
      </c>
      <c r="BO99" s="114">
        <f t="shared" si="396"/>
        <v>191.24492760663628</v>
      </c>
      <c r="BP99" s="113">
        <f t="shared" si="397"/>
        <v>128.50154536208424</v>
      </c>
      <c r="BQ99" s="97">
        <f t="shared" si="398"/>
        <v>-0.37899999995715916</v>
      </c>
      <c r="BR99" s="113">
        <f t="shared" si="399"/>
        <v>-5.7999999262392521E-2</v>
      </c>
      <c r="BS99" s="113">
        <f t="shared" si="400"/>
        <v>-5.5999999999983174E-2</v>
      </c>
      <c r="BT99" s="114">
        <f t="shared" si="391"/>
        <v>188.70071637427912</v>
      </c>
      <c r="BU99" s="115">
        <f t="shared" si="392"/>
        <v>0.38341231055087965</v>
      </c>
      <c r="BV99" s="116">
        <v>0.04</v>
      </c>
      <c r="BW99" s="99">
        <f t="shared" si="506"/>
        <v>0.40232141715727143</v>
      </c>
      <c r="BX99" s="124"/>
      <c r="BY99" s="96">
        <f t="shared" si="507"/>
        <v>-23.471206472428484</v>
      </c>
      <c r="BZ99" s="97"/>
      <c r="CA99" s="97"/>
      <c r="CB99" s="97"/>
      <c r="CC99" s="114"/>
      <c r="CD99" s="115"/>
      <c r="CE99" s="116"/>
      <c r="CF99" s="99"/>
      <c r="CG99" s="124"/>
      <c r="CH99" s="101"/>
      <c r="CI99" s="89"/>
      <c r="CJ99" s="2"/>
      <c r="CK99" s="1"/>
      <c r="CL99" s="3"/>
      <c r="CM99" s="107"/>
      <c r="CN99" s="107"/>
      <c r="CO99" s="107"/>
      <c r="CP99" s="126"/>
      <c r="CQ99" s="127"/>
      <c r="CR99" s="107"/>
      <c r="CS99" s="107"/>
      <c r="CT99" s="107"/>
      <c r="CU99" s="126"/>
      <c r="CV99" s="127"/>
      <c r="CW99" s="128"/>
      <c r="CX99" s="109"/>
      <c r="CY99" s="129"/>
      <c r="CZ99" s="101"/>
      <c r="DA99" s="112" t="s">
        <v>39</v>
      </c>
      <c r="DB99" s="1">
        <v>1728686.2709999999</v>
      </c>
      <c r="DC99" s="1">
        <v>6451110.5889999997</v>
      </c>
      <c r="DD99" s="1">
        <v>224.72300000000001</v>
      </c>
      <c r="DE99" s="97">
        <f t="shared" si="401"/>
        <v>-126.49664310016669</v>
      </c>
      <c r="DF99" s="113">
        <f t="shared" si="402"/>
        <v>-25.085250120609999</v>
      </c>
      <c r="DG99" s="113">
        <f t="shared" si="403"/>
        <v>-18.816999999999979</v>
      </c>
      <c r="DH99" s="114">
        <f t="shared" si="339"/>
        <v>191.21666626442382</v>
      </c>
      <c r="DI99" s="113">
        <f t="shared" si="377"/>
        <v>128.95995692161389</v>
      </c>
      <c r="DJ99" s="97">
        <f t="shared" si="508"/>
        <v>-0.462000000057742</v>
      </c>
      <c r="DK99" s="113">
        <f t="shared" si="509"/>
        <v>-2.7000000700354576E-2</v>
      </c>
      <c r="DL99" s="113">
        <f t="shared" si="510"/>
        <v>-5.8999999999997499E-2</v>
      </c>
      <c r="DM99" s="114">
        <f t="shared" si="511"/>
        <v>183.34465040440895</v>
      </c>
      <c r="DN99" s="115">
        <f t="shared" si="512"/>
        <v>0.46278828862793486</v>
      </c>
      <c r="DO99" s="116">
        <v>0.04</v>
      </c>
      <c r="DP99" s="99">
        <f t="shared" si="513"/>
        <v>0.42653298491053904</v>
      </c>
      <c r="DQ99" s="124"/>
      <c r="DR99" s="96">
        <f t="shared" si="514"/>
        <v>6.0179664121144949</v>
      </c>
      <c r="DS99" s="97"/>
      <c r="DT99" s="97"/>
      <c r="DU99" s="97"/>
      <c r="DV99" s="114"/>
      <c r="DW99" s="115"/>
      <c r="DX99" s="116"/>
      <c r="DY99" s="99"/>
      <c r="DZ99" s="124"/>
      <c r="EA99" s="101"/>
      <c r="EB99" s="112" t="s">
        <v>39</v>
      </c>
      <c r="EC99" s="1">
        <v>1728685.8470000001</v>
      </c>
      <c r="ED99" s="1">
        <v>6451110.5659999996</v>
      </c>
      <c r="EE99" s="1">
        <v>224.69800000000001</v>
      </c>
      <c r="EF99" s="97">
        <f t="shared" si="404"/>
        <v>-126.92064310004935</v>
      </c>
      <c r="EG99" s="113">
        <f t="shared" si="405"/>
        <v>-25.108250120654702</v>
      </c>
      <c r="EH99" s="113">
        <f t="shared" si="406"/>
        <v>-18.841999999999985</v>
      </c>
      <c r="EI99" s="114">
        <f t="shared" si="581"/>
        <v>191.19013274747076</v>
      </c>
      <c r="EJ99" s="113">
        <f t="shared" si="582"/>
        <v>129.38034576028718</v>
      </c>
      <c r="EK99" s="97">
        <f t="shared" si="407"/>
        <v>-0.42399999988265336</v>
      </c>
      <c r="EL99" s="113">
        <f t="shared" si="408"/>
        <v>-2.3000000044703484E-2</v>
      </c>
      <c r="EM99" s="113">
        <f t="shared" si="409"/>
        <v>-2.5000000000005684E-2</v>
      </c>
      <c r="EN99" s="114">
        <f t="shared" si="583"/>
        <v>183.10498264546337</v>
      </c>
      <c r="EO99" s="115">
        <f t="shared" si="584"/>
        <v>0.4246233624078477</v>
      </c>
      <c r="EP99" s="116">
        <v>0.04</v>
      </c>
      <c r="EQ99" s="99">
        <f t="shared" si="515"/>
        <v>0.46154713305200834</v>
      </c>
      <c r="ER99" s="124"/>
      <c r="ES99" s="101">
        <f t="shared" si="516"/>
        <v>8.2090129908272367</v>
      </c>
      <c r="ET99" s="89"/>
      <c r="EU99" s="119"/>
      <c r="EV99" s="119"/>
      <c r="EW99" s="208"/>
      <c r="EX99" s="107"/>
      <c r="EY99" s="107"/>
      <c r="EZ99" s="107"/>
      <c r="FA99" s="126"/>
      <c r="FB99" s="127"/>
      <c r="FC99" s="107"/>
      <c r="FD99" s="107"/>
      <c r="FE99" s="107"/>
      <c r="FF99" s="126"/>
      <c r="FG99" s="127"/>
      <c r="FH99" s="128"/>
      <c r="FI99" s="109"/>
      <c r="FJ99" s="129"/>
      <c r="FK99" s="101"/>
      <c r="FL99" s="112" t="s">
        <v>39</v>
      </c>
      <c r="FM99" s="1">
        <v>1728685.2690000001</v>
      </c>
      <c r="FN99" s="1">
        <v>6451110.5060000001</v>
      </c>
      <c r="FO99" s="1">
        <v>224.56100000000001</v>
      </c>
      <c r="FP99" s="97">
        <f t="shared" si="410"/>
        <v>-127.49864310002886</v>
      </c>
      <c r="FQ99" s="113">
        <f t="shared" si="411"/>
        <v>-25.16825012024492</v>
      </c>
      <c r="FR99" s="113">
        <f t="shared" si="412"/>
        <v>-18.978999999999985</v>
      </c>
      <c r="FS99" s="114">
        <f t="shared" si="295"/>
        <v>191.16662944209153</v>
      </c>
      <c r="FT99" s="113">
        <f t="shared" si="388"/>
        <v>129.9590120248063</v>
      </c>
      <c r="FU99" s="97">
        <f t="shared" si="413"/>
        <v>-0.5779999999795109</v>
      </c>
      <c r="FV99" s="113">
        <f t="shared" si="413"/>
        <v>-5.9999999590218067E-2</v>
      </c>
      <c r="FW99" s="113">
        <f t="shared" si="413"/>
        <v>-0.13700000000000045</v>
      </c>
      <c r="FX99" s="114">
        <f t="shared" si="297"/>
        <v>185.92643234180619</v>
      </c>
      <c r="FY99" s="115">
        <f t="shared" si="298"/>
        <v>0.58110584227586348</v>
      </c>
      <c r="FZ99" s="116">
        <v>0.04</v>
      </c>
      <c r="GA99" s="99">
        <f t="shared" si="517"/>
        <v>0.4912137297344577</v>
      </c>
      <c r="GB99" s="124"/>
      <c r="GC99" s="101">
        <f t="shared" si="518"/>
        <v>6.4276418502000388</v>
      </c>
      <c r="GD99" s="107"/>
      <c r="GE99" s="107"/>
      <c r="GF99" s="107"/>
      <c r="GG99" s="126"/>
      <c r="GH99" s="127"/>
      <c r="GI99" s="128"/>
      <c r="GJ99" s="109"/>
      <c r="GK99" s="129"/>
      <c r="GL99" s="101"/>
      <c r="GM99" s="119"/>
    </row>
    <row r="100" spans="1:195" x14ac:dyDescent="0.35">
      <c r="A100" s="18" t="s">
        <v>40</v>
      </c>
      <c r="B100" s="44">
        <v>34772</v>
      </c>
      <c r="C100" s="113">
        <v>1729298.2169359699</v>
      </c>
      <c r="D100" s="113">
        <v>6451172.0519398898</v>
      </c>
      <c r="E100" s="113">
        <v>280.02</v>
      </c>
      <c r="F100" s="97">
        <v>1729249.895</v>
      </c>
      <c r="G100" s="113">
        <v>6451177.9170000004</v>
      </c>
      <c r="H100" s="115">
        <v>273.29000000000002</v>
      </c>
      <c r="I100" s="119">
        <f t="shared" si="0"/>
        <v>-48.321935969870538</v>
      </c>
      <c r="J100" s="119">
        <f t="shared" si="1"/>
        <v>5.8650601105764508</v>
      </c>
      <c r="K100" s="119">
        <f t="shared" si="2"/>
        <v>-6.7299999999999613</v>
      </c>
      <c r="L100" s="120">
        <f t="shared" si="13"/>
        <v>173.07959329364883</v>
      </c>
      <c r="M100" s="119">
        <f t="shared" si="14"/>
        <v>48.676569578976526</v>
      </c>
      <c r="N100" s="19"/>
      <c r="O100" s="89" t="s">
        <v>40</v>
      </c>
      <c r="P100" s="90">
        <v>1729191.5989999999</v>
      </c>
      <c r="Q100" s="90">
        <v>6451171.2889999999</v>
      </c>
      <c r="R100" s="90">
        <v>265.85199999999998</v>
      </c>
      <c r="S100" s="97">
        <f t="shared" si="455"/>
        <v>-106.61793596995994</v>
      </c>
      <c r="T100" s="113">
        <f t="shared" si="456"/>
        <v>-0.76293988991528749</v>
      </c>
      <c r="U100" s="113">
        <f t="shared" si="457"/>
        <v>-14.168000000000006</v>
      </c>
      <c r="V100" s="114">
        <f t="shared" si="504"/>
        <v>180.40999189502409</v>
      </c>
      <c r="W100" s="115">
        <f t="shared" si="505"/>
        <v>106.62066566932558</v>
      </c>
      <c r="X100" s="113"/>
      <c r="Y100" s="113"/>
      <c r="Z100" s="113"/>
      <c r="AA100" s="114"/>
      <c r="AB100" s="115"/>
      <c r="AC100" s="93"/>
      <c r="AD100" s="122">
        <v>0.57626283050038329</v>
      </c>
      <c r="AE100" s="123"/>
      <c r="AF100" s="96"/>
      <c r="AG100" s="97"/>
      <c r="AH100" s="113"/>
      <c r="AI100" s="113"/>
      <c r="AJ100" s="114"/>
      <c r="AK100" s="115"/>
      <c r="AL100" s="116"/>
      <c r="AM100" s="99"/>
      <c r="AN100" s="124"/>
      <c r="AO100" s="101"/>
      <c r="AP100" s="89"/>
      <c r="AQ100" s="2"/>
      <c r="AR100" s="2"/>
      <c r="AS100" s="4"/>
      <c r="AT100" s="107"/>
      <c r="AU100" s="107"/>
      <c r="AV100" s="107"/>
      <c r="AW100" s="126"/>
      <c r="AX100" s="127"/>
      <c r="AY100" s="107"/>
      <c r="AZ100" s="107"/>
      <c r="BA100" s="107"/>
      <c r="BB100" s="126"/>
      <c r="BC100" s="127"/>
      <c r="BD100" s="128"/>
      <c r="BE100" s="109"/>
      <c r="BF100" s="129"/>
      <c r="BG100" s="101"/>
      <c r="BH100" s="112" t="s">
        <v>40</v>
      </c>
      <c r="BI100" s="90">
        <v>1729191.186</v>
      </c>
      <c r="BJ100" s="90">
        <v>6451171.2960000001</v>
      </c>
      <c r="BK100" s="90">
        <v>265.87</v>
      </c>
      <c r="BL100" s="97">
        <f t="shared" si="393"/>
        <v>-107.0309359699022</v>
      </c>
      <c r="BM100" s="113">
        <f t="shared" si="394"/>
        <v>-0.75593988969922066</v>
      </c>
      <c r="BN100" s="113">
        <f t="shared" si="395"/>
        <v>-14.149999999999977</v>
      </c>
      <c r="BO100" s="114">
        <f t="shared" si="396"/>
        <v>180.40466286395309</v>
      </c>
      <c r="BP100" s="113">
        <f t="shared" si="397"/>
        <v>107.03360546907753</v>
      </c>
      <c r="BQ100" s="97">
        <f t="shared" si="398"/>
        <v>-0.412999999942258</v>
      </c>
      <c r="BR100" s="113">
        <f t="shared" si="399"/>
        <v>7.0000002160668373E-3</v>
      </c>
      <c r="BS100" s="113">
        <f t="shared" si="400"/>
        <v>1.8000000000029104E-2</v>
      </c>
      <c r="BT100" s="114">
        <f t="shared" si="391"/>
        <v>179.02897803881859</v>
      </c>
      <c r="BU100" s="115">
        <f t="shared" si="392"/>
        <v>0.41305931772002191</v>
      </c>
      <c r="BV100" s="116">
        <v>0.04</v>
      </c>
      <c r="BW100" s="99">
        <f t="shared" si="506"/>
        <v>0.43343055374608808</v>
      </c>
      <c r="BX100" s="124"/>
      <c r="BY100" s="96">
        <f t="shared" si="507"/>
        <v>-24.785960362959802</v>
      </c>
      <c r="BZ100" s="97"/>
      <c r="CA100" s="97"/>
      <c r="CB100" s="97"/>
      <c r="CC100" s="114"/>
      <c r="CD100" s="115"/>
      <c r="CE100" s="116"/>
      <c r="CF100" s="99"/>
      <c r="CG100" s="124"/>
      <c r="CH100" s="101"/>
      <c r="CI100" s="89"/>
      <c r="CJ100" s="2"/>
      <c r="CK100" s="1"/>
      <c r="CL100" s="3"/>
      <c r="CM100" s="107"/>
      <c r="CN100" s="107"/>
      <c r="CO100" s="107"/>
      <c r="CP100" s="126"/>
      <c r="CQ100" s="127"/>
      <c r="CR100" s="107"/>
      <c r="CS100" s="107"/>
      <c r="CT100" s="107"/>
      <c r="CU100" s="126"/>
      <c r="CV100" s="127"/>
      <c r="CW100" s="128"/>
      <c r="CX100" s="109"/>
      <c r="CY100" s="129"/>
      <c r="CZ100" s="101"/>
      <c r="DA100" s="112" t="s">
        <v>40</v>
      </c>
      <c r="DB100" s="1">
        <v>1729190.7350000001</v>
      </c>
      <c r="DC100" s="1">
        <v>6451171.3159999996</v>
      </c>
      <c r="DD100" s="1">
        <v>265.8</v>
      </c>
      <c r="DE100" s="97">
        <f t="shared" si="401"/>
        <v>-107.48193596978672</v>
      </c>
      <c r="DF100" s="113">
        <f t="shared" si="402"/>
        <v>-0.73593989014625549</v>
      </c>
      <c r="DG100" s="113">
        <f t="shared" si="403"/>
        <v>-14.21999999999997</v>
      </c>
      <c r="DH100" s="114">
        <f t="shared" si="339"/>
        <v>180.39230397518637</v>
      </c>
      <c r="DI100" s="113">
        <f t="shared" si="377"/>
        <v>107.48445546838501</v>
      </c>
      <c r="DJ100" s="97">
        <f t="shared" si="508"/>
        <v>-0.450999999884516</v>
      </c>
      <c r="DK100" s="113">
        <f t="shared" si="509"/>
        <v>1.9999999552965164E-2</v>
      </c>
      <c r="DL100" s="113">
        <f t="shared" si="510"/>
        <v>-6.9999999999993179E-2</v>
      </c>
      <c r="DM100" s="114">
        <f t="shared" si="511"/>
        <v>177.46083086474317</v>
      </c>
      <c r="DN100" s="115">
        <f t="shared" si="512"/>
        <v>0.45144324103695699</v>
      </c>
      <c r="DO100" s="116">
        <v>0.04</v>
      </c>
      <c r="DP100" s="99">
        <f t="shared" si="513"/>
        <v>0.41607671984972994</v>
      </c>
      <c r="DQ100" s="124"/>
      <c r="DR100" s="96">
        <f t="shared" si="514"/>
        <v>-4.0038326200982022</v>
      </c>
      <c r="DS100" s="97"/>
      <c r="DT100" s="97"/>
      <c r="DU100" s="97"/>
      <c r="DV100" s="114"/>
      <c r="DW100" s="115"/>
      <c r="DX100" s="116"/>
      <c r="DY100" s="99"/>
      <c r="DZ100" s="124"/>
      <c r="EA100" s="101"/>
      <c r="EB100" s="112" t="s">
        <v>40</v>
      </c>
      <c r="EC100" s="1">
        <v>1729190.2660000001</v>
      </c>
      <c r="ED100" s="1">
        <v>6451171.3090000004</v>
      </c>
      <c r="EE100" s="1">
        <v>265.779</v>
      </c>
      <c r="EF100" s="97">
        <f t="shared" si="404"/>
        <v>-107.9509359698277</v>
      </c>
      <c r="EG100" s="113">
        <f t="shared" si="405"/>
        <v>-0.74293988943099976</v>
      </c>
      <c r="EH100" s="113">
        <f t="shared" si="406"/>
        <v>-14.240999999999985</v>
      </c>
      <c r="EI100" s="114">
        <f t="shared" si="581"/>
        <v>180.3943147659686</v>
      </c>
      <c r="EJ100" s="113">
        <f t="shared" si="582"/>
        <v>107.95349246986476</v>
      </c>
      <c r="EK100" s="97">
        <f t="shared" si="407"/>
        <v>-0.46900000004097819</v>
      </c>
      <c r="EL100" s="113">
        <f t="shared" si="408"/>
        <v>-6.9999992847442627E-3</v>
      </c>
      <c r="EM100" s="113">
        <f t="shared" si="409"/>
        <v>-2.1000000000015007E-2</v>
      </c>
      <c r="EN100" s="114">
        <f t="shared" si="583"/>
        <v>180.85509730883166</v>
      </c>
      <c r="EO100" s="115">
        <f t="shared" si="584"/>
        <v>0.46905223592732609</v>
      </c>
      <c r="EP100" s="116">
        <v>0.04</v>
      </c>
      <c r="EQ100" s="99">
        <f t="shared" si="515"/>
        <v>0.50983938687752839</v>
      </c>
      <c r="ER100" s="124"/>
      <c r="ES100" s="101">
        <f t="shared" si="516"/>
        <v>22.534946694845548</v>
      </c>
      <c r="ET100" s="89"/>
      <c r="EU100" s="119"/>
      <c r="EV100" s="119"/>
      <c r="EW100" s="208"/>
      <c r="EX100" s="107"/>
      <c r="EY100" s="107"/>
      <c r="EZ100" s="107"/>
      <c r="FA100" s="126"/>
      <c r="FB100" s="127"/>
      <c r="FC100" s="107"/>
      <c r="FD100" s="107"/>
      <c r="FE100" s="107"/>
      <c r="FF100" s="126"/>
      <c r="FG100" s="127"/>
      <c r="FH100" s="128"/>
      <c r="FI100" s="109"/>
      <c r="FJ100" s="129"/>
      <c r="FK100" s="101"/>
      <c r="FL100" s="112" t="s">
        <v>40</v>
      </c>
      <c r="FM100" s="1">
        <v>1729189.67</v>
      </c>
      <c r="FN100" s="1">
        <v>6451171.352</v>
      </c>
      <c r="FO100" s="1">
        <v>265.68200000000002</v>
      </c>
      <c r="FP100" s="97">
        <f t="shared" si="410"/>
        <v>-108.54693596996367</v>
      </c>
      <c r="FQ100" s="113">
        <f t="shared" si="411"/>
        <v>-0.69993988983333111</v>
      </c>
      <c r="FR100" s="113">
        <f t="shared" si="412"/>
        <v>-14.337999999999965</v>
      </c>
      <c r="FS100" s="114">
        <f t="shared" si="295"/>
        <v>180.36945350338547</v>
      </c>
      <c r="FT100" s="113">
        <f t="shared" si="388"/>
        <v>108.54919264700577</v>
      </c>
      <c r="FU100" s="97">
        <f t="shared" si="413"/>
        <v>-0.5960000001359731</v>
      </c>
      <c r="FV100" s="113">
        <f t="shared" si="413"/>
        <v>4.2999999597668648E-2</v>
      </c>
      <c r="FW100" s="113">
        <f t="shared" si="413"/>
        <v>-9.6999999999979991E-2</v>
      </c>
      <c r="FX100" s="114">
        <f t="shared" si="297"/>
        <v>175.87339427429322</v>
      </c>
      <c r="FY100" s="115">
        <f t="shared" si="298"/>
        <v>0.59754916126414193</v>
      </c>
      <c r="FZ100" s="116">
        <v>0.04</v>
      </c>
      <c r="GA100" s="99">
        <f t="shared" si="517"/>
        <v>0.50511340766199653</v>
      </c>
      <c r="GB100" s="124"/>
      <c r="GC100" s="101">
        <f t="shared" si="518"/>
        <v>-0.92695451492591507</v>
      </c>
      <c r="GD100" s="107"/>
      <c r="GE100" s="107"/>
      <c r="GF100" s="107"/>
      <c r="GG100" s="126"/>
      <c r="GH100" s="127"/>
      <c r="GI100" s="128"/>
      <c r="GJ100" s="109"/>
      <c r="GK100" s="129"/>
      <c r="GL100" s="101"/>
      <c r="GM100" s="119"/>
    </row>
    <row r="101" spans="1:195" x14ac:dyDescent="0.35">
      <c r="A101" s="18" t="s">
        <v>41</v>
      </c>
      <c r="B101" s="44">
        <v>34772</v>
      </c>
      <c r="C101" s="113">
        <v>1729562.6478754899</v>
      </c>
      <c r="D101" s="113">
        <v>6452249.5592351397</v>
      </c>
      <c r="E101" s="113">
        <v>285.33999999999997</v>
      </c>
      <c r="F101" s="97">
        <v>1729539.223</v>
      </c>
      <c r="G101" s="113">
        <v>6452252.2280000001</v>
      </c>
      <c r="H101" s="115">
        <v>282.95</v>
      </c>
      <c r="I101" s="119">
        <f t="shared" si="0"/>
        <v>-23.424875489901751</v>
      </c>
      <c r="J101" s="119">
        <f t="shared" si="1"/>
        <v>2.6687648603692651</v>
      </c>
      <c r="K101" s="119">
        <f t="shared" si="2"/>
        <v>-2.3899999999999864</v>
      </c>
      <c r="L101" s="120">
        <f t="shared" si="13"/>
        <v>173.5003925598871</v>
      </c>
      <c r="M101" s="119">
        <f t="shared" si="14"/>
        <v>23.576409769032722</v>
      </c>
      <c r="N101" s="19"/>
      <c r="O101" s="89" t="s">
        <v>41</v>
      </c>
      <c r="P101" s="90">
        <v>1729503.2050000001</v>
      </c>
      <c r="Q101" s="90">
        <v>6452246.0999999996</v>
      </c>
      <c r="R101" s="90">
        <v>280.00599999999997</v>
      </c>
      <c r="S101" s="97">
        <f t="shared" si="455"/>
        <v>-59.442875489825383</v>
      </c>
      <c r="T101" s="113">
        <f t="shared" si="456"/>
        <v>-3.4592351401224732</v>
      </c>
      <c r="U101" s="113">
        <f t="shared" si="457"/>
        <v>-5.3340000000000032</v>
      </c>
      <c r="V101" s="114">
        <f t="shared" ref="V101:V103" si="592">IF(DEGREES(ATAN2(S101,T101))&lt;0,(DEGREES(ATAN2(S101,T101)))+360,DEGREES(ATAN2(S101,T101)))</f>
        <v>183.33053013681021</v>
      </c>
      <c r="W101" s="115">
        <f t="shared" ref="W101:W103" si="593">SQRT(POWER(S101,2)+POWER(T101,2))</f>
        <v>59.54344425924269</v>
      </c>
      <c r="X101" s="113"/>
      <c r="Y101" s="113"/>
      <c r="Z101" s="113"/>
      <c r="AA101" s="114"/>
      <c r="AB101" s="115"/>
      <c r="AC101" s="93"/>
      <c r="AD101" s="122">
        <v>0.2089302433388345</v>
      </c>
      <c r="AE101" s="123"/>
      <c r="AF101" s="96"/>
      <c r="AG101" s="97"/>
      <c r="AH101" s="113"/>
      <c r="AI101" s="113"/>
      <c r="AJ101" s="114"/>
      <c r="AK101" s="115"/>
      <c r="AL101" s="116"/>
      <c r="AM101" s="99"/>
      <c r="AN101" s="124"/>
      <c r="AO101" s="101"/>
      <c r="AP101" s="89"/>
      <c r="AQ101" s="2"/>
      <c r="AR101" s="2"/>
      <c r="AS101" s="4"/>
      <c r="AT101" s="107"/>
      <c r="AU101" s="107"/>
      <c r="AV101" s="107"/>
      <c r="AW101" s="126"/>
      <c r="AX101" s="127"/>
      <c r="AY101" s="107"/>
      <c r="AZ101" s="107"/>
      <c r="BA101" s="107"/>
      <c r="BB101" s="126"/>
      <c r="BC101" s="127"/>
      <c r="BD101" s="128"/>
      <c r="BE101" s="109"/>
      <c r="BF101" s="129"/>
      <c r="BG101" s="101"/>
      <c r="BH101" s="112" t="s">
        <v>41</v>
      </c>
      <c r="BI101" s="90">
        <v>1729503.0830000001</v>
      </c>
      <c r="BJ101" s="90">
        <v>6452246.1550000003</v>
      </c>
      <c r="BK101" s="90">
        <v>279.97199999999998</v>
      </c>
      <c r="BL101" s="97">
        <f t="shared" si="393"/>
        <v>-59.564875489799306</v>
      </c>
      <c r="BM101" s="113">
        <f t="shared" si="394"/>
        <v>-3.4042351394891739</v>
      </c>
      <c r="BN101" s="113">
        <f t="shared" si="395"/>
        <v>-5.367999999999995</v>
      </c>
      <c r="BO101" s="114">
        <f t="shared" si="396"/>
        <v>183.27099412594598</v>
      </c>
      <c r="BP101" s="113">
        <f t="shared" si="397"/>
        <v>59.662075131529129</v>
      </c>
      <c r="BQ101" s="97">
        <f t="shared" si="398"/>
        <v>-0.12199999997392297</v>
      </c>
      <c r="BR101" s="113">
        <f t="shared" si="399"/>
        <v>5.5000000633299351E-2</v>
      </c>
      <c r="BS101" s="113">
        <f t="shared" si="400"/>
        <v>-3.3999999999991815E-2</v>
      </c>
      <c r="BT101" s="114">
        <f t="shared" si="391"/>
        <v>155.7332113156944</v>
      </c>
      <c r="BU101" s="115">
        <f t="shared" si="392"/>
        <v>0.13382451219152691</v>
      </c>
      <c r="BV101" s="116">
        <v>0.04</v>
      </c>
      <c r="BW101" s="99">
        <f t="shared" si="506"/>
        <v>0.14042446190086769</v>
      </c>
      <c r="BX101" s="124"/>
      <c r="BY101" s="96">
        <f t="shared" si="507"/>
        <v>-32.788829584076517</v>
      </c>
      <c r="BZ101" s="97"/>
      <c r="CA101" s="97"/>
      <c r="CB101" s="97"/>
      <c r="CC101" s="114"/>
      <c r="CD101" s="115"/>
      <c r="CE101" s="116"/>
      <c r="CF101" s="99"/>
      <c r="CG101" s="124"/>
      <c r="CH101" s="101"/>
      <c r="CI101" s="89"/>
      <c r="CJ101" s="2"/>
      <c r="CK101" s="1"/>
      <c r="CL101" s="3"/>
      <c r="CM101" s="107"/>
      <c r="CN101" s="107"/>
      <c r="CO101" s="107"/>
      <c r="CP101" s="126"/>
      <c r="CQ101" s="127"/>
      <c r="CR101" s="107"/>
      <c r="CS101" s="107"/>
      <c r="CT101" s="107"/>
      <c r="CU101" s="126"/>
      <c r="CV101" s="127"/>
      <c r="CW101" s="128"/>
      <c r="CX101" s="109"/>
      <c r="CY101" s="129"/>
      <c r="CZ101" s="101"/>
      <c r="DA101" s="112" t="s">
        <v>41</v>
      </c>
      <c r="DB101" s="1">
        <v>1729502.92</v>
      </c>
      <c r="DC101" s="1">
        <v>6452246.1780000003</v>
      </c>
      <c r="DD101" s="1">
        <v>279.964</v>
      </c>
      <c r="DE101" s="97">
        <f t="shared" si="401"/>
        <v>-59.727875489974394</v>
      </c>
      <c r="DF101" s="113">
        <f t="shared" si="402"/>
        <v>-3.3812351394444704</v>
      </c>
      <c r="DG101" s="113">
        <f t="shared" si="403"/>
        <v>-5.3759999999999764</v>
      </c>
      <c r="DH101" s="114">
        <f t="shared" si="339"/>
        <v>183.24009425578944</v>
      </c>
      <c r="DI101" s="113">
        <f t="shared" si="377"/>
        <v>59.823505928807769</v>
      </c>
      <c r="DJ101" s="97">
        <f t="shared" si="508"/>
        <v>-0.16300000017508864</v>
      </c>
      <c r="DK101" s="113">
        <f t="shared" si="509"/>
        <v>2.3000000044703484E-2</v>
      </c>
      <c r="DL101" s="113">
        <f t="shared" si="510"/>
        <v>-7.9999999999813554E-3</v>
      </c>
      <c r="DM101" s="114">
        <f t="shared" si="511"/>
        <v>171.96834389862411</v>
      </c>
      <c r="DN101" s="115">
        <f t="shared" si="512"/>
        <v>0.16461470183168714</v>
      </c>
      <c r="DO101" s="116">
        <v>0.04</v>
      </c>
      <c r="DP101" s="99">
        <f t="shared" si="513"/>
        <v>0.15171861919971166</v>
      </c>
      <c r="DQ101" s="124"/>
      <c r="DR101" s="96">
        <f t="shared" si="514"/>
        <v>8.0428702705779731</v>
      </c>
      <c r="DS101" s="97"/>
      <c r="DT101" s="97"/>
      <c r="DU101" s="97"/>
      <c r="DV101" s="114"/>
      <c r="DW101" s="115"/>
      <c r="DX101" s="116"/>
      <c r="DY101" s="99"/>
      <c r="DZ101" s="124"/>
      <c r="EA101" s="101"/>
      <c r="EB101" s="112" t="s">
        <v>41</v>
      </c>
      <c r="EC101" s="1">
        <v>1729502.7560000001</v>
      </c>
      <c r="ED101" s="1">
        <v>6452246.2130000005</v>
      </c>
      <c r="EE101" s="1">
        <v>279.96800000000002</v>
      </c>
      <c r="EF101" s="97">
        <f t="shared" si="404"/>
        <v>-59.891875489847735</v>
      </c>
      <c r="EG101" s="113">
        <f t="shared" si="405"/>
        <v>-3.3462351392954588</v>
      </c>
      <c r="EH101" s="113">
        <f t="shared" si="406"/>
        <v>-5.3719999999999573</v>
      </c>
      <c r="EI101" s="114">
        <f t="shared" si="581"/>
        <v>183.19786324367945</v>
      </c>
      <c r="EJ101" s="113">
        <f t="shared" si="582"/>
        <v>59.985281855625878</v>
      </c>
      <c r="EK101" s="97">
        <f t="shared" si="407"/>
        <v>-0.16399999987334013</v>
      </c>
      <c r="EL101" s="113">
        <f t="shared" si="408"/>
        <v>3.5000000149011612E-2</v>
      </c>
      <c r="EM101" s="113">
        <f t="shared" si="409"/>
        <v>4.0000000000190994E-3</v>
      </c>
      <c r="EN101" s="114">
        <f t="shared" si="583"/>
        <v>167.95296944997096</v>
      </c>
      <c r="EO101" s="115">
        <f t="shared" si="584"/>
        <v>0.16769317209977982</v>
      </c>
      <c r="EP101" s="116">
        <v>0.04</v>
      </c>
      <c r="EQ101" s="99">
        <f t="shared" si="515"/>
        <v>0.18227518706497806</v>
      </c>
      <c r="ER101" s="124"/>
      <c r="ES101" s="101">
        <f t="shared" si="516"/>
        <v>20.140288664929052</v>
      </c>
      <c r="ET101" s="89"/>
      <c r="EU101" s="119"/>
      <c r="EV101" s="119"/>
      <c r="EW101" s="208"/>
      <c r="EX101" s="107"/>
      <c r="EY101" s="107"/>
      <c r="EZ101" s="107"/>
      <c r="FA101" s="126"/>
      <c r="FB101" s="127"/>
      <c r="FC101" s="107"/>
      <c r="FD101" s="107"/>
      <c r="FE101" s="107"/>
      <c r="FF101" s="126"/>
      <c r="FG101" s="127"/>
      <c r="FH101" s="128"/>
      <c r="FI101" s="109"/>
      <c r="FJ101" s="129"/>
      <c r="FK101" s="101"/>
      <c r="FL101" s="112" t="s">
        <v>41</v>
      </c>
      <c r="FM101" s="1">
        <v>1729502.5190000001</v>
      </c>
      <c r="FN101" s="1">
        <v>6452246.2810000004</v>
      </c>
      <c r="FO101" s="1">
        <v>279.87099999999998</v>
      </c>
      <c r="FP101" s="97">
        <f t="shared" si="410"/>
        <v>-60.128875489812344</v>
      </c>
      <c r="FQ101" s="113">
        <f t="shared" si="411"/>
        <v>-3.2782351393252611</v>
      </c>
      <c r="FR101" s="113">
        <f t="shared" si="412"/>
        <v>-5.4689999999999941</v>
      </c>
      <c r="FS101" s="114">
        <f t="shared" si="295"/>
        <v>183.12068475412318</v>
      </c>
      <c r="FT101" s="113">
        <f t="shared" si="388"/>
        <v>60.218174111293536</v>
      </c>
      <c r="FU101" s="97">
        <f t="shared" si="413"/>
        <v>-0.23699999996460974</v>
      </c>
      <c r="FV101" s="113">
        <f t="shared" si="413"/>
        <v>6.7999999970197678E-2</v>
      </c>
      <c r="FW101" s="113">
        <f t="shared" si="413"/>
        <v>-9.7000000000036835E-2</v>
      </c>
      <c r="FX101" s="114">
        <f t="shared" si="297"/>
        <v>163.99076482123408</v>
      </c>
      <c r="FY101" s="115">
        <f t="shared" si="298"/>
        <v>0.24656236529359443</v>
      </c>
      <c r="FZ101" s="116">
        <v>0.04</v>
      </c>
      <c r="GA101" s="99">
        <f t="shared" si="517"/>
        <v>0.20842127243752698</v>
      </c>
      <c r="GB101" s="124"/>
      <c r="GC101" s="101">
        <f t="shared" si="518"/>
        <v>14.344292162612504</v>
      </c>
      <c r="GD101" s="107"/>
      <c r="GE101" s="107"/>
      <c r="GF101" s="107"/>
      <c r="GG101" s="126"/>
      <c r="GH101" s="127"/>
      <c r="GI101" s="128"/>
      <c r="GJ101" s="109"/>
      <c r="GK101" s="129"/>
      <c r="GL101" s="101"/>
      <c r="GM101" s="119"/>
    </row>
    <row r="102" spans="1:195" x14ac:dyDescent="0.35">
      <c r="A102" s="18" t="s">
        <v>42</v>
      </c>
      <c r="B102" s="44">
        <v>34772</v>
      </c>
      <c r="C102" s="113">
        <v>1729339.33990495</v>
      </c>
      <c r="D102" s="113">
        <v>6451836.0602913797</v>
      </c>
      <c r="E102" s="113">
        <v>284.42</v>
      </c>
      <c r="F102" s="97">
        <v>1729257.909</v>
      </c>
      <c r="G102" s="113">
        <v>6451842.0159999998</v>
      </c>
      <c r="H102" s="115">
        <v>273.51</v>
      </c>
      <c r="I102" s="119">
        <f t="shared" si="0"/>
        <v>-81.430904950015247</v>
      </c>
      <c r="J102" s="119">
        <f t="shared" si="1"/>
        <v>5.9557086201384664</v>
      </c>
      <c r="K102" s="119">
        <f t="shared" si="2"/>
        <v>-10.910000000000025</v>
      </c>
      <c r="L102" s="120">
        <f t="shared" si="13"/>
        <v>175.81693871698525</v>
      </c>
      <c r="M102" s="119">
        <f t="shared" si="14"/>
        <v>81.64840933016643</v>
      </c>
      <c r="N102" s="19"/>
      <c r="O102" s="89" t="s">
        <v>42</v>
      </c>
      <c r="P102" s="90">
        <v>1729186.598</v>
      </c>
      <c r="Q102" s="90">
        <v>6451834.2010000004</v>
      </c>
      <c r="R102" s="90">
        <v>260.702</v>
      </c>
      <c r="S102" s="97">
        <f t="shared" si="455"/>
        <v>-152.74190495000221</v>
      </c>
      <c r="T102" s="113">
        <f t="shared" si="456"/>
        <v>-1.859291379339993</v>
      </c>
      <c r="U102" s="113">
        <f t="shared" si="457"/>
        <v>-23.718000000000018</v>
      </c>
      <c r="V102" s="114">
        <f t="shared" si="592"/>
        <v>180.69741363844213</v>
      </c>
      <c r="W102" s="115">
        <f t="shared" si="593"/>
        <v>152.75322088973704</v>
      </c>
      <c r="X102" s="113"/>
      <c r="Y102" s="113"/>
      <c r="Z102" s="113"/>
      <c r="AA102" s="114"/>
      <c r="AB102" s="115"/>
      <c r="AC102" s="93"/>
      <c r="AD102" s="122">
        <v>0.61851930228455188</v>
      </c>
      <c r="AE102" s="123"/>
      <c r="AF102" s="96"/>
      <c r="AG102" s="97"/>
      <c r="AH102" s="113"/>
      <c r="AI102" s="113"/>
      <c r="AJ102" s="114"/>
      <c r="AK102" s="115"/>
      <c r="AL102" s="116"/>
      <c r="AM102" s="99"/>
      <c r="AN102" s="124"/>
      <c r="AO102" s="101"/>
      <c r="AP102" s="89"/>
      <c r="AQ102" s="2"/>
      <c r="AR102" s="2"/>
      <c r="AS102" s="4"/>
      <c r="AT102" s="107"/>
      <c r="AU102" s="107"/>
      <c r="AV102" s="107"/>
      <c r="AW102" s="126"/>
      <c r="AX102" s="127"/>
      <c r="AY102" s="107"/>
      <c r="AZ102" s="107"/>
      <c r="BA102" s="107"/>
      <c r="BB102" s="126"/>
      <c r="BC102" s="127"/>
      <c r="BD102" s="128"/>
      <c r="BE102" s="109"/>
      <c r="BF102" s="129"/>
      <c r="BG102" s="101"/>
      <c r="BH102" s="112" t="s">
        <v>42</v>
      </c>
      <c r="BI102" s="90">
        <v>1729186.2</v>
      </c>
      <c r="BJ102" s="90">
        <v>6451834.2050000001</v>
      </c>
      <c r="BK102" s="90">
        <v>260.685</v>
      </c>
      <c r="BL102" s="97">
        <f t="shared" si="393"/>
        <v>-153.13990495004691</v>
      </c>
      <c r="BM102" s="113">
        <f t="shared" si="394"/>
        <v>-1.8552913796156645</v>
      </c>
      <c r="BN102" s="113">
        <f t="shared" si="395"/>
        <v>-23.735000000000014</v>
      </c>
      <c r="BO102" s="114">
        <f t="shared" si="396"/>
        <v>180.69410494685283</v>
      </c>
      <c r="BP102" s="113">
        <f t="shared" si="397"/>
        <v>153.15114297390235</v>
      </c>
      <c r="BQ102" s="97">
        <f t="shared" si="398"/>
        <v>-0.39800000004470348</v>
      </c>
      <c r="BR102" s="113">
        <f t="shared" si="399"/>
        <v>3.9999997243285179E-3</v>
      </c>
      <c r="BS102" s="113">
        <f t="shared" si="400"/>
        <v>-1.6999999999995907E-2</v>
      </c>
      <c r="BT102" s="114">
        <f t="shared" si="391"/>
        <v>179.42418244650113</v>
      </c>
      <c r="BU102" s="115">
        <f t="shared" si="392"/>
        <v>0.39802010003689337</v>
      </c>
      <c r="BV102" s="116">
        <v>0.04</v>
      </c>
      <c r="BW102" s="99">
        <f t="shared" si="506"/>
        <v>0.41764963277743272</v>
      </c>
      <c r="BX102" s="124"/>
      <c r="BY102" s="96">
        <f t="shared" si="507"/>
        <v>-32.475893438602569</v>
      </c>
      <c r="BZ102" s="97"/>
      <c r="CA102" s="97"/>
      <c r="CB102" s="97"/>
      <c r="CC102" s="114"/>
      <c r="CD102" s="115"/>
      <c r="CE102" s="116"/>
      <c r="CF102" s="99"/>
      <c r="CG102" s="124"/>
      <c r="CH102" s="101"/>
      <c r="CI102" s="89"/>
      <c r="CJ102" s="2"/>
      <c r="CK102" s="1"/>
      <c r="CL102" s="3"/>
      <c r="CM102" s="107"/>
      <c r="CN102" s="107"/>
      <c r="CO102" s="107"/>
      <c r="CP102" s="126"/>
      <c r="CQ102" s="127"/>
      <c r="CR102" s="107"/>
      <c r="CS102" s="107"/>
      <c r="CT102" s="107"/>
      <c r="CU102" s="126"/>
      <c r="CV102" s="127"/>
      <c r="CW102" s="128"/>
      <c r="CX102" s="109"/>
      <c r="CY102" s="129"/>
      <c r="CZ102" s="101"/>
      <c r="DA102" s="112" t="s">
        <v>42</v>
      </c>
      <c r="DB102" s="1">
        <v>1729185.692</v>
      </c>
      <c r="DC102" s="1">
        <v>6451834.2240000004</v>
      </c>
      <c r="DD102" s="1">
        <v>260.596</v>
      </c>
      <c r="DE102" s="97">
        <f t="shared" si="401"/>
        <v>-153.64790494996123</v>
      </c>
      <c r="DF102" s="113">
        <f t="shared" si="402"/>
        <v>-1.8362913792952895</v>
      </c>
      <c r="DG102" s="113">
        <f t="shared" si="403"/>
        <v>-23.824000000000012</v>
      </c>
      <c r="DH102" s="114">
        <f t="shared" si="339"/>
        <v>180.68472614189835</v>
      </c>
      <c r="DI102" s="113">
        <f t="shared" si="377"/>
        <v>153.65887758779834</v>
      </c>
      <c r="DJ102" s="97">
        <f t="shared" si="508"/>
        <v>-0.50799999991431832</v>
      </c>
      <c r="DK102" s="113">
        <f t="shared" si="509"/>
        <v>1.9000000320374966E-2</v>
      </c>
      <c r="DL102" s="113">
        <f t="shared" si="510"/>
        <v>-8.8999999999998636E-2</v>
      </c>
      <c r="DM102" s="114">
        <f t="shared" si="511"/>
        <v>177.85804598517495</v>
      </c>
      <c r="DN102" s="115">
        <f t="shared" si="512"/>
        <v>0.50835519071326662</v>
      </c>
      <c r="DO102" s="116">
        <v>0.04</v>
      </c>
      <c r="DP102" s="99">
        <f t="shared" si="513"/>
        <v>0.46853012968964669</v>
      </c>
      <c r="DQ102" s="124"/>
      <c r="DR102" s="96">
        <f t="shared" si="514"/>
        <v>12.182579109156876</v>
      </c>
      <c r="DS102" s="97"/>
      <c r="DT102" s="97"/>
      <c r="DU102" s="97"/>
      <c r="DV102" s="114"/>
      <c r="DW102" s="115"/>
      <c r="DX102" s="116"/>
      <c r="DY102" s="99"/>
      <c r="DZ102" s="124"/>
      <c r="EA102" s="101"/>
      <c r="EB102" s="112" t="s">
        <v>42</v>
      </c>
      <c r="EC102" s="1">
        <v>1729185.2279999999</v>
      </c>
      <c r="ED102" s="1">
        <v>6451834.2460000003</v>
      </c>
      <c r="EE102" s="1">
        <v>260.55399999999997</v>
      </c>
      <c r="EF102" s="97">
        <f t="shared" si="404"/>
        <v>-154.11190495011397</v>
      </c>
      <c r="EG102" s="113">
        <f t="shared" si="405"/>
        <v>-1.8142913794144988</v>
      </c>
      <c r="EH102" s="113">
        <f t="shared" si="406"/>
        <v>-23.866000000000042</v>
      </c>
      <c r="EI102" s="114">
        <f t="shared" si="581"/>
        <v>180.67448674371556</v>
      </c>
      <c r="EJ102" s="113">
        <f t="shared" si="582"/>
        <v>154.12258400559725</v>
      </c>
      <c r="EK102" s="97">
        <f t="shared" si="407"/>
        <v>-0.4640000001527369</v>
      </c>
      <c r="EL102" s="113">
        <f t="shared" si="408"/>
        <v>2.199999988079071E-2</v>
      </c>
      <c r="EM102" s="113">
        <f t="shared" si="409"/>
        <v>-4.2000000000030013E-2</v>
      </c>
      <c r="EN102" s="114">
        <f t="shared" si="583"/>
        <v>177.28542274657838</v>
      </c>
      <c r="EO102" s="115">
        <f t="shared" si="584"/>
        <v>0.46452125907916708</v>
      </c>
      <c r="EP102" s="116">
        <v>0.04</v>
      </c>
      <c r="EQ102" s="99">
        <f t="shared" si="515"/>
        <v>0.50491441204257292</v>
      </c>
      <c r="ER102" s="124"/>
      <c r="ES102" s="101">
        <f t="shared" si="516"/>
        <v>7.7656227523781984</v>
      </c>
      <c r="ET102" s="89"/>
      <c r="EU102" s="119"/>
      <c r="EV102" s="119"/>
      <c r="EW102" s="208"/>
      <c r="EX102" s="107"/>
      <c r="EY102" s="107"/>
      <c r="EZ102" s="107"/>
      <c r="FA102" s="126"/>
      <c r="FB102" s="127"/>
      <c r="FC102" s="107"/>
      <c r="FD102" s="107"/>
      <c r="FE102" s="107"/>
      <c r="FF102" s="126"/>
      <c r="FG102" s="127"/>
      <c r="FH102" s="128"/>
      <c r="FI102" s="109"/>
      <c r="FJ102" s="129"/>
      <c r="FK102" s="101"/>
      <c r="FL102" s="112" t="s">
        <v>42</v>
      </c>
      <c r="FM102" s="1">
        <v>1729184.6159999999</v>
      </c>
      <c r="FN102" s="1">
        <v>6451834.2359999996</v>
      </c>
      <c r="FO102" s="1">
        <v>260.34300000000002</v>
      </c>
      <c r="FP102" s="97">
        <f t="shared" si="410"/>
        <v>-154.72390495007858</v>
      </c>
      <c r="FQ102" s="113">
        <f t="shared" si="411"/>
        <v>-1.824291380122304</v>
      </c>
      <c r="FR102" s="113">
        <f t="shared" si="412"/>
        <v>-24.076999999999998</v>
      </c>
      <c r="FS102" s="114">
        <f t="shared" si="295"/>
        <v>180.67552168820242</v>
      </c>
      <c r="FT102" s="113">
        <f t="shared" si="388"/>
        <v>154.73465934314956</v>
      </c>
      <c r="FU102" s="97">
        <f t="shared" si="413"/>
        <v>-0.61199999996460974</v>
      </c>
      <c r="FV102" s="113">
        <f t="shared" si="413"/>
        <v>-1.0000000707805157E-2</v>
      </c>
      <c r="FW102" s="113">
        <f t="shared" si="413"/>
        <v>-0.21099999999995589</v>
      </c>
      <c r="FX102" s="114">
        <f t="shared" si="297"/>
        <v>180.93612230765822</v>
      </c>
      <c r="FY102" s="115">
        <f t="shared" si="298"/>
        <v>0.61208169387005718</v>
      </c>
      <c r="FZ102" s="116">
        <v>0.04</v>
      </c>
      <c r="GA102" s="99">
        <f t="shared" si="517"/>
        <v>0.51739788154696298</v>
      </c>
      <c r="GB102" s="124"/>
      <c r="GC102" s="101">
        <f t="shared" si="518"/>
        <v>2.4723931832109081</v>
      </c>
      <c r="GD102" s="107"/>
      <c r="GE102" s="107"/>
      <c r="GF102" s="107"/>
      <c r="GG102" s="126"/>
      <c r="GH102" s="127"/>
      <c r="GI102" s="128"/>
      <c r="GJ102" s="109"/>
      <c r="GK102" s="129"/>
      <c r="GL102" s="101"/>
      <c r="GM102" s="119"/>
    </row>
    <row r="103" spans="1:195" x14ac:dyDescent="0.35">
      <c r="A103" s="18" t="s">
        <v>43</v>
      </c>
      <c r="B103" s="44">
        <v>34773</v>
      </c>
      <c r="C103" s="113">
        <v>1728888.94526405</v>
      </c>
      <c r="D103" s="113">
        <v>6452120.4893058902</v>
      </c>
      <c r="E103" s="113">
        <v>185.93</v>
      </c>
      <c r="F103" s="97">
        <v>1728849.8629999999</v>
      </c>
      <c r="G103" s="113">
        <v>6452097.0310000004</v>
      </c>
      <c r="H103" s="115">
        <v>173.29</v>
      </c>
      <c r="I103" s="119">
        <f t="shared" si="0"/>
        <v>-39.08226405014284</v>
      </c>
      <c r="J103" s="119">
        <f t="shared" si="1"/>
        <v>-23.458305889740586</v>
      </c>
      <c r="K103" s="119">
        <f t="shared" si="2"/>
        <v>-12.640000000000015</v>
      </c>
      <c r="L103" s="120">
        <f t="shared" si="13"/>
        <v>210.97340059180286</v>
      </c>
      <c r="M103" s="119">
        <f t="shared" si="14"/>
        <v>45.581964399329316</v>
      </c>
      <c r="N103" s="19"/>
      <c r="O103" s="89" t="s">
        <v>43</v>
      </c>
      <c r="P103" s="90">
        <v>1728801.92</v>
      </c>
      <c r="Q103" s="90">
        <v>6452076.1890000002</v>
      </c>
      <c r="R103" s="90">
        <v>159.791</v>
      </c>
      <c r="S103" s="97">
        <f t="shared" si="455"/>
        <v>-87.025264050113037</v>
      </c>
      <c r="T103" s="113">
        <f t="shared" si="456"/>
        <v>-44.3003058899194</v>
      </c>
      <c r="U103" s="113">
        <f t="shared" si="457"/>
        <v>-26.13900000000001</v>
      </c>
      <c r="V103" s="114">
        <f t="shared" si="592"/>
        <v>206.97841900569128</v>
      </c>
      <c r="W103" s="115">
        <f t="shared" si="593"/>
        <v>97.652002974502906</v>
      </c>
      <c r="X103" s="113"/>
      <c r="Y103" s="113"/>
      <c r="Z103" s="113"/>
      <c r="AA103" s="114"/>
      <c r="AB103" s="115"/>
      <c r="AC103" s="93"/>
      <c r="AD103" s="122">
        <v>0.24281226251335097</v>
      </c>
      <c r="AE103" s="123"/>
      <c r="AF103" s="96"/>
      <c r="AG103" s="97"/>
      <c r="AH103" s="113"/>
      <c r="AI103" s="113"/>
      <c r="AJ103" s="114"/>
      <c r="AK103" s="115"/>
      <c r="AL103" s="116"/>
      <c r="AM103" s="99"/>
      <c r="AN103" s="124"/>
      <c r="AO103" s="101"/>
      <c r="AP103" s="89"/>
      <c r="AQ103" s="2"/>
      <c r="AR103" s="2"/>
      <c r="AS103" s="4"/>
      <c r="AT103" s="107"/>
      <c r="AU103" s="107"/>
      <c r="AV103" s="107"/>
      <c r="AW103" s="126"/>
      <c r="AX103" s="127"/>
      <c r="AY103" s="107"/>
      <c r="AZ103" s="107"/>
      <c r="BA103" s="107"/>
      <c r="BB103" s="126"/>
      <c r="BC103" s="127"/>
      <c r="BD103" s="128"/>
      <c r="BE103" s="109"/>
      <c r="BF103" s="129"/>
      <c r="BG103" s="101"/>
      <c r="BH103" s="112" t="s">
        <v>43</v>
      </c>
      <c r="BI103" s="90">
        <v>1728801.804</v>
      </c>
      <c r="BJ103" s="90">
        <v>6452076.0729999999</v>
      </c>
      <c r="BK103" s="90">
        <v>159.69800000000001</v>
      </c>
      <c r="BL103" s="97">
        <f t="shared" si="393"/>
        <v>-87.141264050034806</v>
      </c>
      <c r="BM103" s="113">
        <f t="shared" si="394"/>
        <v>-44.41630589030683</v>
      </c>
      <c r="BN103" s="113">
        <f t="shared" si="395"/>
        <v>-26.231999999999999</v>
      </c>
      <c r="BO103" s="114">
        <f t="shared" si="396"/>
        <v>207.00814981163509</v>
      </c>
      <c r="BP103" s="113">
        <f t="shared" si="397"/>
        <v>97.808016691778363</v>
      </c>
      <c r="BQ103" s="97">
        <f t="shared" si="398"/>
        <v>-0.1159999999217689</v>
      </c>
      <c r="BR103" s="113">
        <f t="shared" si="399"/>
        <v>-0.11600000038743019</v>
      </c>
      <c r="BS103" s="113">
        <f t="shared" si="400"/>
        <v>-9.2999999999989313E-2</v>
      </c>
      <c r="BT103" s="114">
        <f t="shared" si="391"/>
        <v>225.00000011500182</v>
      </c>
      <c r="BU103" s="115">
        <f t="shared" si="392"/>
        <v>0.1640487734539158</v>
      </c>
      <c r="BV103" s="116">
        <v>0.04</v>
      </c>
      <c r="BW103" s="99">
        <f t="shared" si="506"/>
        <v>0.17213932156759265</v>
      </c>
      <c r="BX103" s="124"/>
      <c r="BY103" s="96">
        <f t="shared" si="507"/>
        <v>-29.106001572664553</v>
      </c>
      <c r="BZ103" s="97"/>
      <c r="CA103" s="97"/>
      <c r="CB103" s="97"/>
      <c r="CC103" s="114"/>
      <c r="CD103" s="115"/>
      <c r="CE103" s="116"/>
      <c r="CF103" s="99"/>
      <c r="CG103" s="124"/>
      <c r="CH103" s="101"/>
      <c r="CI103" s="89"/>
      <c r="CJ103" s="2"/>
      <c r="CK103" s="1"/>
      <c r="CL103" s="3"/>
      <c r="CM103" s="107"/>
      <c r="CN103" s="107"/>
      <c r="CO103" s="107"/>
      <c r="CP103" s="126"/>
      <c r="CQ103" s="127"/>
      <c r="CR103" s="107"/>
      <c r="CS103" s="107"/>
      <c r="CT103" s="107"/>
      <c r="CU103" s="126"/>
      <c r="CV103" s="127"/>
      <c r="CW103" s="128"/>
      <c r="CX103" s="109"/>
      <c r="CY103" s="129"/>
      <c r="CZ103" s="101"/>
      <c r="DA103" s="112" t="s">
        <v>43</v>
      </c>
      <c r="DB103" s="1">
        <v>1728801.656</v>
      </c>
      <c r="DC103" s="1">
        <v>6452075.9210000001</v>
      </c>
      <c r="DD103" s="1">
        <v>159.691</v>
      </c>
      <c r="DE103" s="97">
        <f t="shared" si="401"/>
        <v>-87.28926405007951</v>
      </c>
      <c r="DF103" s="113">
        <f t="shared" si="402"/>
        <v>-44.568305890075862</v>
      </c>
      <c r="DG103" s="113">
        <f t="shared" si="403"/>
        <v>-26.239000000000004</v>
      </c>
      <c r="DH103" s="114">
        <f t="shared" si="339"/>
        <v>207.04802745045356</v>
      </c>
      <c r="DI103" s="113">
        <f t="shared" si="377"/>
        <v>98.008925656370067</v>
      </c>
      <c r="DJ103" s="97">
        <f t="shared" si="508"/>
        <v>-0.14800000004470348</v>
      </c>
      <c r="DK103" s="113">
        <f t="shared" si="509"/>
        <v>-0.151999999769032</v>
      </c>
      <c r="DL103" s="113">
        <f t="shared" si="510"/>
        <v>-7.0000000000050022E-3</v>
      </c>
      <c r="DM103" s="114">
        <f t="shared" si="511"/>
        <v>225.76389840876422</v>
      </c>
      <c r="DN103" s="115">
        <f t="shared" si="512"/>
        <v>0.21215088956452188</v>
      </c>
      <c r="DO103" s="116">
        <v>0.04</v>
      </c>
      <c r="DP103" s="99">
        <f t="shared" si="513"/>
        <v>0.19553077379218609</v>
      </c>
      <c r="DQ103" s="124"/>
      <c r="DR103" s="96">
        <f t="shared" si="514"/>
        <v>13.588674575674142</v>
      </c>
      <c r="DS103" s="97"/>
      <c r="DT103" s="97"/>
      <c r="DU103" s="97"/>
      <c r="DV103" s="114"/>
      <c r="DW103" s="115"/>
      <c r="DX103" s="116"/>
      <c r="DY103" s="99"/>
      <c r="DZ103" s="124"/>
      <c r="EA103" s="101"/>
      <c r="EB103" s="112" t="s">
        <v>43</v>
      </c>
      <c r="EC103" s="1">
        <v>1728801.531</v>
      </c>
      <c r="ED103" s="1">
        <v>6452075.8109999998</v>
      </c>
      <c r="EE103" s="1">
        <v>159.64400000000001</v>
      </c>
      <c r="EF103" s="97">
        <f t="shared" si="404"/>
        <v>-87.41426405007951</v>
      </c>
      <c r="EG103" s="113">
        <f t="shared" si="405"/>
        <v>-44.678305890411139</v>
      </c>
      <c r="EH103" s="113">
        <f t="shared" si="406"/>
        <v>-26.286000000000001</v>
      </c>
      <c r="EI103" s="114">
        <f t="shared" si="581"/>
        <v>207.07203048534075</v>
      </c>
      <c r="EJ103" s="113">
        <f t="shared" si="582"/>
        <v>98.170283572240791</v>
      </c>
      <c r="EK103" s="97">
        <f t="shared" si="407"/>
        <v>-0.125</v>
      </c>
      <c r="EL103" s="113">
        <f t="shared" si="408"/>
        <v>-0.11000000033527613</v>
      </c>
      <c r="EM103" s="113">
        <f t="shared" si="409"/>
        <v>-4.6999999999997044E-2</v>
      </c>
      <c r="EN103" s="114">
        <f t="shared" si="583"/>
        <v>221.34777730630279</v>
      </c>
      <c r="EO103" s="115">
        <f t="shared" si="584"/>
        <v>0.16650825827495988</v>
      </c>
      <c r="EP103" s="116">
        <v>0.04</v>
      </c>
      <c r="EQ103" s="99">
        <f t="shared" si="515"/>
        <v>0.18098723725539118</v>
      </c>
      <c r="ER103" s="124"/>
      <c r="ES103" s="101">
        <f t="shared" si="516"/>
        <v>-7.437978306295701</v>
      </c>
      <c r="ET103" s="89"/>
      <c r="EU103" s="119"/>
      <c r="EV103" s="119"/>
      <c r="EW103" s="208"/>
      <c r="EX103" s="107"/>
      <c r="EY103" s="107"/>
      <c r="EZ103" s="107"/>
      <c r="FA103" s="126"/>
      <c r="FB103" s="127"/>
      <c r="FC103" s="107"/>
      <c r="FD103" s="107"/>
      <c r="FE103" s="107"/>
      <c r="FF103" s="126"/>
      <c r="FG103" s="127"/>
      <c r="FH103" s="128"/>
      <c r="FI103" s="109"/>
      <c r="FJ103" s="129"/>
      <c r="FK103" s="101"/>
      <c r="FL103" s="112" t="s">
        <v>43</v>
      </c>
      <c r="FM103" s="1">
        <v>1728801.35</v>
      </c>
      <c r="FN103" s="1">
        <v>6452075.6409999998</v>
      </c>
      <c r="FO103" s="1">
        <v>159.53100000000001</v>
      </c>
      <c r="FP103" s="97">
        <f t="shared" si="410"/>
        <v>-87.595264049945399</v>
      </c>
      <c r="FQ103" s="113">
        <f t="shared" si="411"/>
        <v>-44.848305890336633</v>
      </c>
      <c r="FR103" s="113">
        <f t="shared" si="412"/>
        <v>-26.399000000000001</v>
      </c>
      <c r="FS103" s="114">
        <f t="shared" si="295"/>
        <v>207.11220321450401</v>
      </c>
      <c r="FT103" s="113">
        <f t="shared" si="388"/>
        <v>98.408845259015507</v>
      </c>
      <c r="FU103" s="97">
        <f t="shared" si="413"/>
        <v>-0.18099999986588955</v>
      </c>
      <c r="FV103" s="113">
        <f t="shared" si="413"/>
        <v>-0.16999999992549419</v>
      </c>
      <c r="FW103" s="113">
        <f t="shared" si="413"/>
        <v>-0.11299999999999955</v>
      </c>
      <c r="FX103" s="114">
        <f t="shared" si="297"/>
        <v>223.20499327131756</v>
      </c>
      <c r="FY103" s="115">
        <f t="shared" si="298"/>
        <v>0.24831633036536288</v>
      </c>
      <c r="FZ103" s="116">
        <v>0.04</v>
      </c>
      <c r="GA103" s="99">
        <f t="shared" si="517"/>
        <v>0.20990391408737352</v>
      </c>
      <c r="GB103" s="124"/>
      <c r="GC103" s="101">
        <f t="shared" si="518"/>
        <v>15.977191138167379</v>
      </c>
      <c r="GD103" s="107"/>
      <c r="GE103" s="107"/>
      <c r="GF103" s="107"/>
      <c r="GG103" s="126"/>
      <c r="GH103" s="127"/>
      <c r="GI103" s="128"/>
      <c r="GJ103" s="109"/>
      <c r="GK103" s="129"/>
      <c r="GL103" s="101"/>
      <c r="GM103" s="119"/>
    </row>
    <row r="104" spans="1:195" x14ac:dyDescent="0.35">
      <c r="A104" s="18" t="s">
        <v>44</v>
      </c>
      <c r="B104" s="44">
        <v>35768</v>
      </c>
      <c r="C104" s="113">
        <v>1729694.8988546301</v>
      </c>
      <c r="D104" s="113">
        <v>6450448.6867487896</v>
      </c>
      <c r="E104" s="113">
        <v>358.62</v>
      </c>
      <c r="F104" s="97">
        <v>1729691.378</v>
      </c>
      <c r="G104" s="113">
        <v>6450448.6210000003</v>
      </c>
      <c r="H104" s="115">
        <v>357.73</v>
      </c>
      <c r="I104" s="119">
        <f t="shared" si="0"/>
        <v>-3.5208546300418675</v>
      </c>
      <c r="J104" s="119">
        <f t="shared" si="1"/>
        <v>-6.5748789347708225E-2</v>
      </c>
      <c r="K104" s="119">
        <f t="shared" si="2"/>
        <v>-0.88999999999998636</v>
      </c>
      <c r="L104" s="120">
        <f t="shared" si="13"/>
        <v>181.06982273670326</v>
      </c>
      <c r="M104" s="119">
        <f t="shared" si="14"/>
        <v>3.5214684762450941</v>
      </c>
      <c r="N104" s="19"/>
      <c r="O104" s="89" t="s">
        <v>44</v>
      </c>
      <c r="P104" s="90">
        <v>1729638.8629999999</v>
      </c>
      <c r="Q104" s="90">
        <v>6450438.057</v>
      </c>
      <c r="R104" s="90">
        <v>355.55500000000001</v>
      </c>
      <c r="S104" s="97">
        <f t="shared" si="455"/>
        <v>-56.035854630172253</v>
      </c>
      <c r="T104" s="113">
        <f t="shared" si="456"/>
        <v>-10.629748789593577</v>
      </c>
      <c r="U104" s="113">
        <f t="shared" si="457"/>
        <v>-3.0649999999999977</v>
      </c>
      <c r="V104" s="114">
        <f t="shared" ref="V104:V106" si="594">IF(DEGREES(ATAN2(S104,T104))&lt;0,(DEGREES(ATAN2(S104,T104)))+360,DEGREES(ATAN2(S104,T104)))</f>
        <v>190.74112679670429</v>
      </c>
      <c r="W104" s="115">
        <f t="shared" ref="W104:W106" si="595">SQRT(POWER(S104,2)+POWER(T104,2))</f>
        <v>57.035151998251592</v>
      </c>
      <c r="X104" s="113"/>
      <c r="Y104" s="113"/>
      <c r="Z104" s="113"/>
      <c r="AA104" s="114"/>
      <c r="AB104" s="115"/>
      <c r="AC104" s="93"/>
      <c r="AD104" s="122">
        <v>0.77107663819584082</v>
      </c>
      <c r="AE104" s="123"/>
      <c r="AF104" s="96"/>
      <c r="AG104" s="97"/>
      <c r="AH104" s="113"/>
      <c r="AI104" s="113"/>
      <c r="AJ104" s="114"/>
      <c r="AK104" s="115"/>
      <c r="AL104" s="116"/>
      <c r="AM104" s="99"/>
      <c r="AN104" s="124"/>
      <c r="AO104" s="101"/>
      <c r="AP104" s="89" t="s">
        <v>44</v>
      </c>
      <c r="AQ104" s="1">
        <v>1729638.5959999999</v>
      </c>
      <c r="AR104" s="1">
        <v>6450438.0159999998</v>
      </c>
      <c r="AS104" s="3">
        <v>355.53899999999999</v>
      </c>
      <c r="AT104" s="107">
        <f>AQ104-C104</f>
        <v>-56.302854630164802</v>
      </c>
      <c r="AU104" s="107">
        <f>AR104-D104</f>
        <v>-10.670748789794743</v>
      </c>
      <c r="AV104" s="107">
        <f>AS104-E104</f>
        <v>-3.0810000000000173</v>
      </c>
      <c r="AW104" s="126">
        <f t="shared" ref="AW104" si="596">IF(DEGREES(ATAN2(AT104,AU104))&lt;0,(DEGREES(ATAN2(AT104,AU104)))+360,DEGREES(ATAN2(AT104,AU104)))</f>
        <v>190.73164869820548</v>
      </c>
      <c r="AX104" s="127">
        <f t="shared" ref="AX104" si="597">SQRT(POWER(AT104,2)+POWER(AU104,2))</f>
        <v>57.305115995348757</v>
      </c>
      <c r="AY104" s="107">
        <f t="shared" ref="AY104" si="598">AQ104-P104</f>
        <v>-0.26699999999254942</v>
      </c>
      <c r="AZ104" s="107">
        <f t="shared" ref="AZ104" si="599">AR104-Q104</f>
        <v>-4.1000000201165676E-2</v>
      </c>
      <c r="BA104" s="107">
        <f t="shared" ref="BA104" si="600">AS104-R104</f>
        <v>-1.6000000000019554E-2</v>
      </c>
      <c r="BB104" s="126">
        <f t="shared" ref="BB104" si="601">IF(DEGREES(ATAN2(AY104,AZ104))&lt;0,(DEGREES(ATAN2(AY104,AZ104)))+360,DEGREES(ATAN2(AY104,AZ104)))</f>
        <v>188.73003627682365</v>
      </c>
      <c r="BC104" s="127">
        <f t="shared" ref="BC104" si="602">SQRT(POWER(AY104,2)+POWER(AZ104,2))</f>
        <v>0.27012959854950547</v>
      </c>
      <c r="BD104" s="128">
        <v>0.04</v>
      </c>
      <c r="BE104" s="109">
        <f t="shared" ref="BE104" si="603">BC104/0.46</f>
        <v>0.58723825771631621</v>
      </c>
      <c r="BF104" s="129"/>
      <c r="BG104" s="156">
        <v>-27.367474558138539</v>
      </c>
      <c r="BH104" s="112" t="s">
        <v>44</v>
      </c>
      <c r="BI104" s="90">
        <v>1729638.25</v>
      </c>
      <c r="BJ104" s="90">
        <v>6450437.9529999997</v>
      </c>
      <c r="BK104" s="90">
        <v>355.57100000000003</v>
      </c>
      <c r="BL104" s="97">
        <f t="shared" si="393"/>
        <v>-56.648854630067945</v>
      </c>
      <c r="BM104" s="113">
        <f t="shared" si="394"/>
        <v>-10.733748789876699</v>
      </c>
      <c r="BN104" s="113">
        <f t="shared" si="395"/>
        <v>-3.0489999999999782</v>
      </c>
      <c r="BO104" s="114">
        <f t="shared" si="396"/>
        <v>190.72913423988342</v>
      </c>
      <c r="BP104" s="113">
        <f t="shared" si="397"/>
        <v>57.656795731143006</v>
      </c>
      <c r="BQ104" s="97">
        <f t="shared" si="398"/>
        <v>-0.61299999989569187</v>
      </c>
      <c r="BR104" s="113">
        <f t="shared" si="399"/>
        <v>-0.10400000028312206</v>
      </c>
      <c r="BS104" s="113">
        <f t="shared" si="400"/>
        <v>1.6000000000019554E-2</v>
      </c>
      <c r="BT104" s="114">
        <f t="shared" si="391"/>
        <v>189.62896734309052</v>
      </c>
      <c r="BU104" s="115">
        <f t="shared" si="392"/>
        <v>0.62175959978998929</v>
      </c>
      <c r="BV104" s="116">
        <v>0.04</v>
      </c>
      <c r="BW104" s="99">
        <f t="shared" si="506"/>
        <v>0.65242350450156272</v>
      </c>
      <c r="BX104" s="124"/>
      <c r="BY104" s="96">
        <f t="shared" si="507"/>
        <v>-15.387981922510551</v>
      </c>
      <c r="BZ104" s="97">
        <f t="shared" si="423"/>
        <v>-0.34599999990314245</v>
      </c>
      <c r="CA104" s="97">
        <f t="shared" si="423"/>
        <v>-6.3000000081956387E-2</v>
      </c>
      <c r="CB104" s="97">
        <f t="shared" si="423"/>
        <v>3.2000000000039108E-2</v>
      </c>
      <c r="CC104" s="114">
        <f t="shared" ref="CC104" si="604">IF(DEGREES(ATAN2(BZ104,CA104))&lt;0,(DEGREES(ATAN2(BZ104,CA104)))+360,DEGREES(ATAN2(BZ104,CA104)))</f>
        <v>190.31941814756644</v>
      </c>
      <c r="CD104" s="115">
        <f t="shared" ref="CD104" si="605">SQRT(POWER(BZ104,2)+POWER(CA104,2))</f>
        <v>0.35168878279424992</v>
      </c>
      <c r="CE104" s="116">
        <v>0.04</v>
      </c>
      <c r="CF104" s="99">
        <f t="shared" ref="CF104" si="606">CD104/0.49</f>
        <v>0.71773220978418351</v>
      </c>
      <c r="CG104" s="124"/>
      <c r="CH104" s="101">
        <f t="shared" si="530"/>
        <v>22.221636678669277</v>
      </c>
      <c r="CI104" s="89" t="s">
        <v>44</v>
      </c>
      <c r="CJ104" s="1">
        <v>1729638.024</v>
      </c>
      <c r="CK104" s="1">
        <v>6450437.9369999999</v>
      </c>
      <c r="CL104" s="3">
        <v>355.49200000000002</v>
      </c>
      <c r="CM104" s="107">
        <f t="shared" si="426"/>
        <v>-56.874854630092159</v>
      </c>
      <c r="CN104" s="107">
        <f t="shared" si="427"/>
        <v>-10.749748789705336</v>
      </c>
      <c r="CO104" s="107">
        <f t="shared" si="428"/>
        <v>-3.1279999999999859</v>
      </c>
      <c r="CP104" s="126">
        <f t="shared" ref="CP104" si="607">IF(DEGREES(ATAN2(CM104,CN104))&lt;0,(DEGREES(ATAN2(CM104,CN104)))+360,DEGREES(ATAN2(CM104,CN104)))</f>
        <v>190.70304778638959</v>
      </c>
      <c r="CQ104" s="127">
        <f t="shared" ref="CQ104" si="608">SQRT(POWER(CM104,2)+POWER(CN104,2))</f>
        <v>57.881829517007212</v>
      </c>
      <c r="CR104" s="107">
        <f t="shared" ref="CR104" si="609">CJ104-BI104</f>
        <v>-0.22600000002421439</v>
      </c>
      <c r="CS104" s="107">
        <f t="shared" ref="CS104" si="610">CK104-BJ104</f>
        <v>-1.5999999828636646E-2</v>
      </c>
      <c r="CT104" s="107">
        <f t="shared" ref="CT104" si="611">CL104-BK104</f>
        <v>-7.9000000000007731E-2</v>
      </c>
      <c r="CU104" s="126">
        <f t="shared" ref="CU104" si="612">IF(DEGREES(ATAN2(CR104,CS104))&lt;0,(DEGREES(ATAN2(CR104,CS104)))+360,DEGREES(ATAN2(CR104,CS104)))</f>
        <v>184.04958165961136</v>
      </c>
      <c r="CV104" s="127">
        <f t="shared" ref="CV104" si="613">SQRT(POWER(CR104,2)+POWER(CS104,2))</f>
        <v>0.22656566378306592</v>
      </c>
      <c r="CW104" s="128">
        <v>0.04</v>
      </c>
      <c r="CX104" s="109">
        <f t="shared" ref="CX104" si="614">CV104/0.46</f>
        <v>0.49253405170231718</v>
      </c>
      <c r="CY104" s="129"/>
      <c r="CZ104" s="101">
        <f t="shared" si="323"/>
        <v>-31.376348310964286</v>
      </c>
      <c r="DA104" s="112" t="s">
        <v>44</v>
      </c>
      <c r="DB104" s="1">
        <v>1729637.62</v>
      </c>
      <c r="DC104" s="1">
        <v>6450437.8909999998</v>
      </c>
      <c r="DD104" s="1">
        <v>355.46699999999998</v>
      </c>
      <c r="DE104" s="97">
        <f t="shared" si="401"/>
        <v>-57.278854629956186</v>
      </c>
      <c r="DF104" s="113">
        <f t="shared" si="402"/>
        <v>-10.795748789794743</v>
      </c>
      <c r="DG104" s="113">
        <f t="shared" si="403"/>
        <v>-3.15300000000002</v>
      </c>
      <c r="DH104" s="114">
        <f t="shared" si="339"/>
        <v>190.67372456386221</v>
      </c>
      <c r="DI104" s="113">
        <f t="shared" si="377"/>
        <v>58.287351798241851</v>
      </c>
      <c r="DJ104" s="97">
        <f t="shared" si="508"/>
        <v>-0.62999999988824129</v>
      </c>
      <c r="DK104" s="113">
        <f t="shared" si="509"/>
        <v>-6.1999999918043613E-2</v>
      </c>
      <c r="DL104" s="113">
        <f t="shared" si="510"/>
        <v>-0.10400000000004184</v>
      </c>
      <c r="DM104" s="114">
        <f t="shared" si="511"/>
        <v>185.62053382220057</v>
      </c>
      <c r="DN104" s="115">
        <f t="shared" si="512"/>
        <v>0.63304344230788889</v>
      </c>
      <c r="DO104" s="116">
        <v>0.04</v>
      </c>
      <c r="DP104" s="99">
        <f t="shared" si="513"/>
        <v>0.58345017724229398</v>
      </c>
      <c r="DQ104" s="124"/>
      <c r="DR104" s="96">
        <f t="shared" si="514"/>
        <v>-10.571864254333207</v>
      </c>
      <c r="DS104" s="97">
        <f t="shared" ref="DS104" si="615">DB104-CJ104</f>
        <v>-0.4039999998640269</v>
      </c>
      <c r="DT104" s="97">
        <f t="shared" ref="DT104" si="616">DC104-CK104</f>
        <v>-4.6000000089406967E-2</v>
      </c>
      <c r="DU104" s="97">
        <f t="shared" ref="DU104" si="617">DD104-CL104</f>
        <v>-2.5000000000034106E-2</v>
      </c>
      <c r="DV104" s="114">
        <f t="shared" ref="DV104" si="618">IF(DEGREES(ATAN2(DS104,DT104))&lt;0,(DEGREES(ATAN2(DS104,DT104)))+360,DEGREES(ATAN2(DS104,DT104)))</f>
        <v>186.49580186010274</v>
      </c>
      <c r="DW104" s="115">
        <f t="shared" ref="DW104" si="619">SQRT(POWER(DS104,2)+POWER(DT104,2))</f>
        <v>0.40661037849317028</v>
      </c>
      <c r="DX104" s="116">
        <v>0.04</v>
      </c>
      <c r="DY104" s="99">
        <f t="shared" si="441"/>
        <v>0.65057660558907249</v>
      </c>
      <c r="DZ104" s="124"/>
      <c r="EA104" s="101">
        <f t="shared" ref="EA104" si="620">(DY104/CX104-1)*100</f>
        <v>32.087640101333491</v>
      </c>
      <c r="EB104" s="112" t="s">
        <v>44</v>
      </c>
      <c r="EC104" s="1">
        <v>1729637.0660000001</v>
      </c>
      <c r="ED104" s="1">
        <v>6450437.8229999999</v>
      </c>
      <c r="EE104" s="1">
        <v>355.53899999999999</v>
      </c>
      <c r="EF104" s="97">
        <f t="shared" si="404"/>
        <v>-57.832854629959911</v>
      </c>
      <c r="EG104" s="113">
        <f t="shared" si="405"/>
        <v>-10.863748789764941</v>
      </c>
      <c r="EH104" s="113">
        <f t="shared" si="406"/>
        <v>-3.0810000000000173</v>
      </c>
      <c r="EI104" s="114">
        <f t="shared" si="581"/>
        <v>190.63888013996845</v>
      </c>
      <c r="EJ104" s="113">
        <f t="shared" si="582"/>
        <v>58.844371968924904</v>
      </c>
      <c r="EK104" s="97">
        <f t="shared" si="407"/>
        <v>-0.55400000000372529</v>
      </c>
      <c r="EL104" s="113">
        <f t="shared" si="408"/>
        <v>-6.7999999970197678E-2</v>
      </c>
      <c r="EM104" s="113">
        <f t="shared" si="409"/>
        <v>7.2000000000002728E-2</v>
      </c>
      <c r="EN104" s="114">
        <f t="shared" si="583"/>
        <v>186.99769260093137</v>
      </c>
      <c r="EO104" s="115">
        <f t="shared" si="584"/>
        <v>0.55815768381352104</v>
      </c>
      <c r="EP104" s="116">
        <v>0.04</v>
      </c>
      <c r="EQ104" s="99">
        <f t="shared" si="515"/>
        <v>0.60669313457991414</v>
      </c>
      <c r="ER104" s="124"/>
      <c r="ES104" s="101">
        <f t="shared" si="516"/>
        <v>3.9837090199336567</v>
      </c>
      <c r="ET104" s="89" t="s">
        <v>44</v>
      </c>
      <c r="EU104" s="119">
        <v>1729636.74</v>
      </c>
      <c r="EV104" s="119">
        <v>6450437.7529999996</v>
      </c>
      <c r="EW104" s="208">
        <v>355.47199999999998</v>
      </c>
      <c r="EX104" s="107">
        <f t="shared" si="442"/>
        <v>-58.158854630077258</v>
      </c>
      <c r="EY104" s="107">
        <f t="shared" si="443"/>
        <v>-10.933748790062964</v>
      </c>
      <c r="EZ104" s="107">
        <f t="shared" si="444"/>
        <v>-3.1480000000000246</v>
      </c>
      <c r="FA104" s="126">
        <f t="shared" ref="FA104" si="621">IF(DEGREES(ATAN2(EX104,EY104))&lt;0,(DEGREES(ATAN2(EX104,EY104)))+360,DEGREES(ATAN2(EX104,EY104)))</f>
        <v>190.6472174467626</v>
      </c>
      <c r="FB104" s="127">
        <f t="shared" ref="FB104" si="622">SQRT(POWER(EX104,2)+POWER(EY104,2))</f>
        <v>59.177692034132782</v>
      </c>
      <c r="FC104" s="107">
        <f t="shared" si="447"/>
        <v>-0.32600000011734664</v>
      </c>
      <c r="FD104" s="107">
        <f t="shared" si="448"/>
        <v>-7.0000000298023224E-2</v>
      </c>
      <c r="FE104" s="107">
        <f t="shared" si="449"/>
        <v>-6.7000000000007276E-2</v>
      </c>
      <c r="FF104" s="126">
        <f t="shared" ref="FF104" si="623">IF(DEGREES(ATAN2(FC104,FD104))&lt;0,(DEGREES(ATAN2(FC104,FD104)))+360,DEGREES(ATAN2(FC104,FD104)))</f>
        <v>192.11876038056207</v>
      </c>
      <c r="FG104" s="127">
        <f t="shared" ref="FG104" si="624">SQRT(POWER(FC104,2)+POWER(FD104,2))</f>
        <v>0.33343065263744615</v>
      </c>
      <c r="FH104" s="128">
        <v>0.04</v>
      </c>
      <c r="FI104" s="109">
        <f t="shared" si="549"/>
        <v>0.67632992421388671</v>
      </c>
      <c r="FJ104" s="129"/>
      <c r="FK104" s="101">
        <f t="shared" ref="FK104" si="625">(FI104/EQ104-1)*100</f>
        <v>11.478090926839046</v>
      </c>
      <c r="FL104" s="112" t="s">
        <v>44</v>
      </c>
      <c r="FM104" s="1">
        <v>1729636.233</v>
      </c>
      <c r="FN104" s="1">
        <v>6450437.7019999996</v>
      </c>
      <c r="FO104" s="1">
        <v>355.41199999999998</v>
      </c>
      <c r="FP104" s="97">
        <f t="shared" si="410"/>
        <v>-58.665854630060494</v>
      </c>
      <c r="FQ104" s="113">
        <f t="shared" si="411"/>
        <v>-10.984748790040612</v>
      </c>
      <c r="FR104" s="113">
        <f t="shared" si="412"/>
        <v>-3.2080000000000268</v>
      </c>
      <c r="FS104" s="114">
        <f t="shared" ref="FS104:FS116" si="626">IF(DEGREES(ATAN2(FP104,FQ104))&lt;0,(DEGREES(ATAN2(FP104,FQ104)))+360,DEGREES(ATAN2(FP104,FQ104)))</f>
        <v>190.60540909719484</v>
      </c>
      <c r="FT104" s="113">
        <f t="shared" si="388"/>
        <v>59.685401946000908</v>
      </c>
      <c r="FU104" s="97">
        <f t="shared" si="413"/>
        <v>-0.83300000010058284</v>
      </c>
      <c r="FV104" s="113">
        <f t="shared" si="413"/>
        <v>-0.12100000027567148</v>
      </c>
      <c r="FW104" s="113">
        <f t="shared" si="413"/>
        <v>-0.12700000000000955</v>
      </c>
      <c r="FX104" s="114">
        <f t="shared" ref="FX104:FX116" si="627">IF(DEGREES(ATAN2(FU104,FV104))&lt;0,(DEGREES(ATAN2(FU104,FV104)))+360,DEGREES(ATAN2(FU104,FV104)))</f>
        <v>188.2648704217878</v>
      </c>
      <c r="FY104" s="115">
        <f t="shared" ref="FY104:FY116" si="628">SQRT(POWER(FU104,2)+POWER(FV104,2))</f>
        <v>0.84174224097064509</v>
      </c>
      <c r="FZ104" s="116">
        <v>0.04</v>
      </c>
      <c r="GA104" s="99">
        <f t="shared" si="517"/>
        <v>0.71153190276470424</v>
      </c>
      <c r="GB104" s="124"/>
      <c r="GC104" s="101">
        <f t="shared" si="518"/>
        <v>17.280361719830985</v>
      </c>
      <c r="GD104" s="107">
        <f t="shared" si="452"/>
        <v>-0.50699999998323619</v>
      </c>
      <c r="GE104" s="107">
        <f t="shared" si="452"/>
        <v>-5.0999999977648258E-2</v>
      </c>
      <c r="GF104" s="107">
        <f t="shared" si="452"/>
        <v>-6.0000000000002274E-2</v>
      </c>
      <c r="GG104" s="126">
        <f t="shared" ref="GG104" si="629">IF(DEGREES(ATAN2(GD104,GE104))&lt;0,(DEGREES(ATAN2(GD104,GE104)))+360,DEGREES(ATAN2(GD104,GE104)))</f>
        <v>185.74415832145519</v>
      </c>
      <c r="GH104" s="127">
        <f t="shared" ref="GH104" si="630">SQRT(POWER(GD104,2)+POWER(GE104,2))</f>
        <v>0.50955863252497413</v>
      </c>
      <c r="GI104" s="128">
        <v>0.04</v>
      </c>
      <c r="GJ104" s="109">
        <f t="shared" si="553"/>
        <v>0.73849077177532485</v>
      </c>
      <c r="GK104" s="129"/>
      <c r="GL104" s="101">
        <f t="shared" si="554"/>
        <v>9.190905996609434</v>
      </c>
      <c r="GM104" s="119"/>
    </row>
    <row r="105" spans="1:195" x14ac:dyDescent="0.35">
      <c r="A105" s="18" t="s">
        <v>45</v>
      </c>
      <c r="B105" s="44">
        <v>35816</v>
      </c>
      <c r="C105" s="113">
        <v>1728812.2811761999</v>
      </c>
      <c r="D105" s="113">
        <v>6450804.0419006804</v>
      </c>
      <c r="E105" s="113">
        <v>246.33</v>
      </c>
      <c r="F105" s="97">
        <v>1728782.514</v>
      </c>
      <c r="G105" s="113">
        <v>6450801.8660000004</v>
      </c>
      <c r="H105" s="115">
        <v>241.07</v>
      </c>
      <c r="I105" s="119">
        <f t="shared" si="0"/>
        <v>-29.767176199937239</v>
      </c>
      <c r="J105" s="119">
        <f t="shared" si="1"/>
        <v>-2.175900680013001</v>
      </c>
      <c r="K105" s="119">
        <f t="shared" si="2"/>
        <v>-5.2600000000000193</v>
      </c>
      <c r="L105" s="120">
        <f t="shared" si="13"/>
        <v>184.18073208382398</v>
      </c>
      <c r="M105" s="119">
        <f t="shared" si="14"/>
        <v>29.846596500897569</v>
      </c>
      <c r="N105" s="19"/>
      <c r="O105" s="89" t="s">
        <v>45</v>
      </c>
      <c r="P105" s="90">
        <v>1728723.1939999999</v>
      </c>
      <c r="Q105" s="90">
        <v>6450789.8499999996</v>
      </c>
      <c r="R105" s="90">
        <v>231.066</v>
      </c>
      <c r="S105" s="97">
        <f t="shared" si="455"/>
        <v>-89.087176200002432</v>
      </c>
      <c r="T105" s="113">
        <f t="shared" si="456"/>
        <v>-14.19190068077296</v>
      </c>
      <c r="U105" s="113">
        <f t="shared" si="457"/>
        <v>-15.26400000000001</v>
      </c>
      <c r="V105" s="114">
        <f t="shared" si="594"/>
        <v>189.05136336499129</v>
      </c>
      <c r="W105" s="115">
        <f t="shared" si="595"/>
        <v>90.210503868580645</v>
      </c>
      <c r="X105" s="113"/>
      <c r="Y105" s="113"/>
      <c r="Z105" s="113"/>
      <c r="AA105" s="114"/>
      <c r="AB105" s="115"/>
      <c r="AC105" s="93"/>
      <c r="AD105" s="122">
        <v>0.6040226276479107</v>
      </c>
      <c r="AE105" s="123"/>
      <c r="AF105" s="96"/>
      <c r="AG105" s="97"/>
      <c r="AH105" s="113"/>
      <c r="AI105" s="113"/>
      <c r="AJ105" s="114"/>
      <c r="AK105" s="115"/>
      <c r="AL105" s="116"/>
      <c r="AM105" s="99"/>
      <c r="AN105" s="124"/>
      <c r="AO105" s="101"/>
      <c r="AP105" s="89"/>
      <c r="AQ105" s="2"/>
      <c r="AR105" s="2"/>
      <c r="AS105" s="4"/>
      <c r="AT105" s="107"/>
      <c r="AU105" s="107"/>
      <c r="AV105" s="107"/>
      <c r="AW105" s="126"/>
      <c r="AX105" s="127"/>
      <c r="AY105" s="107"/>
      <c r="AZ105" s="107"/>
      <c r="BA105" s="107"/>
      <c r="BB105" s="126"/>
      <c r="BC105" s="127"/>
      <c r="BD105" s="128"/>
      <c r="BE105" s="109"/>
      <c r="BF105" s="129"/>
      <c r="BG105" s="101"/>
      <c r="BH105" s="112" t="s">
        <v>45</v>
      </c>
      <c r="BI105" s="90">
        <v>1728722.807</v>
      </c>
      <c r="BJ105" s="90">
        <v>6450789.7879999997</v>
      </c>
      <c r="BK105" s="90">
        <v>230.947</v>
      </c>
      <c r="BL105" s="97">
        <f t="shared" si="393"/>
        <v>-89.474176199873909</v>
      </c>
      <c r="BM105" s="113">
        <f t="shared" si="394"/>
        <v>-14.253900680691004</v>
      </c>
      <c r="BN105" s="113">
        <f t="shared" si="395"/>
        <v>-15.38300000000001</v>
      </c>
      <c r="BO105" s="114">
        <f t="shared" si="396"/>
        <v>189.05158165570239</v>
      </c>
      <c r="BP105" s="113">
        <f t="shared" si="397"/>
        <v>90.6024386606734</v>
      </c>
      <c r="BQ105" s="97">
        <f t="shared" si="398"/>
        <v>-0.38699999987147748</v>
      </c>
      <c r="BR105" s="113">
        <f t="shared" si="399"/>
        <v>-6.1999999918043613E-2</v>
      </c>
      <c r="BS105" s="113">
        <f t="shared" si="400"/>
        <v>-0.11899999999999977</v>
      </c>
      <c r="BT105" s="114">
        <f t="shared" si="391"/>
        <v>189.10182498789646</v>
      </c>
      <c r="BU105" s="115">
        <f t="shared" si="392"/>
        <v>0.39193494344133312</v>
      </c>
      <c r="BV105" s="116">
        <v>0.04</v>
      </c>
      <c r="BW105" s="99">
        <f t="shared" si="506"/>
        <v>0.41126436877369688</v>
      </c>
      <c r="BX105" s="124"/>
      <c r="BY105" s="96">
        <f t="shared" si="507"/>
        <v>-31.912423484004648</v>
      </c>
      <c r="BZ105" s="97"/>
      <c r="CA105" s="97"/>
      <c r="CB105" s="97"/>
      <c r="CC105" s="114"/>
      <c r="CD105" s="115"/>
      <c r="CE105" s="116"/>
      <c r="CF105" s="99"/>
      <c r="CG105" s="124"/>
      <c r="CH105" s="101"/>
      <c r="CI105" s="89"/>
      <c r="CJ105" s="2"/>
      <c r="CK105" s="1"/>
      <c r="CL105" s="3"/>
      <c r="CM105" s="107"/>
      <c r="CN105" s="107"/>
      <c r="CO105" s="107"/>
      <c r="CP105" s="126"/>
      <c r="CQ105" s="127"/>
      <c r="CR105" s="107"/>
      <c r="CS105" s="107"/>
      <c r="CT105" s="107"/>
      <c r="CU105" s="126"/>
      <c r="CV105" s="127"/>
      <c r="CW105" s="128"/>
      <c r="CX105" s="109"/>
      <c r="CY105" s="129"/>
      <c r="CZ105" s="101"/>
      <c r="DA105" s="112" t="s">
        <v>45</v>
      </c>
      <c r="DB105" s="1">
        <v>1728722.254</v>
      </c>
      <c r="DC105" s="1">
        <v>6450789.7920000004</v>
      </c>
      <c r="DD105" s="1">
        <v>230.88900000000001</v>
      </c>
      <c r="DE105" s="97">
        <f t="shared" si="401"/>
        <v>-90.027176199946553</v>
      </c>
      <c r="DF105" s="113">
        <f t="shared" si="402"/>
        <v>-14.249900680035353</v>
      </c>
      <c r="DG105" s="113">
        <f t="shared" si="403"/>
        <v>-15.441000000000003</v>
      </c>
      <c r="DH105" s="114">
        <f t="shared" si="339"/>
        <v>188.99441022636628</v>
      </c>
      <c r="DI105" s="113">
        <f t="shared" si="377"/>
        <v>91.1479682929197</v>
      </c>
      <c r="DJ105" s="97">
        <f t="shared" si="508"/>
        <v>-0.55300000007264316</v>
      </c>
      <c r="DK105" s="113">
        <f t="shared" si="509"/>
        <v>4.0000006556510925E-3</v>
      </c>
      <c r="DL105" s="113">
        <f t="shared" si="510"/>
        <v>-5.7999999999992724E-2</v>
      </c>
      <c r="DM105" s="114">
        <f t="shared" si="511"/>
        <v>179.58557114151913</v>
      </c>
      <c r="DN105" s="115">
        <f t="shared" si="512"/>
        <v>0.55301446643427743</v>
      </c>
      <c r="DO105" s="116">
        <v>0.04</v>
      </c>
      <c r="DP105" s="99">
        <f t="shared" si="513"/>
        <v>0.50969075247398843</v>
      </c>
      <c r="DQ105" s="124"/>
      <c r="DR105" s="96">
        <f>(DP105/BW105-1)*100</f>
        <v>23.932630972573232</v>
      </c>
      <c r="DS105" s="97"/>
      <c r="DT105" s="97"/>
      <c r="DU105" s="97"/>
      <c r="DV105" s="114"/>
      <c r="DW105" s="115"/>
      <c r="DX105" s="116"/>
      <c r="DY105" s="99"/>
      <c r="DZ105" s="124"/>
      <c r="EA105" s="101"/>
      <c r="EB105" s="112" t="s">
        <v>45</v>
      </c>
      <c r="EC105" s="1">
        <v>1728721.8049999999</v>
      </c>
      <c r="ED105" s="1">
        <v>6450789.7570000002</v>
      </c>
      <c r="EE105" s="1">
        <v>230.80500000000001</v>
      </c>
      <c r="EF105" s="97">
        <f t="shared" si="404"/>
        <v>-90.476176199968904</v>
      </c>
      <c r="EG105" s="113">
        <f t="shared" si="405"/>
        <v>-14.284900680184364</v>
      </c>
      <c r="EH105" s="113">
        <f t="shared" si="406"/>
        <v>-15.525000000000006</v>
      </c>
      <c r="EI105" s="114">
        <f t="shared" si="581"/>
        <v>188.97212530825661</v>
      </c>
      <c r="EJ105" s="113">
        <f t="shared" si="582"/>
        <v>91.596925970310551</v>
      </c>
      <c r="EK105" s="97">
        <f t="shared" si="407"/>
        <v>-0.44900000002235174</v>
      </c>
      <c r="EL105" s="113">
        <f t="shared" si="408"/>
        <v>-3.5000000149011612E-2</v>
      </c>
      <c r="EM105" s="113">
        <f t="shared" si="409"/>
        <v>-8.4000000000003183E-2</v>
      </c>
      <c r="EN105" s="114">
        <f t="shared" si="583"/>
        <v>184.45725008713461</v>
      </c>
      <c r="EO105" s="115">
        <f t="shared" si="584"/>
        <v>0.45036207659005068</v>
      </c>
      <c r="EP105" s="116">
        <v>0.04</v>
      </c>
      <c r="EQ105" s="99">
        <f t="shared" si="515"/>
        <v>0.48952399629353333</v>
      </c>
      <c r="ER105" s="124"/>
      <c r="ES105" s="101">
        <f t="shared" si="516"/>
        <v>-3.9566651116520468</v>
      </c>
      <c r="ET105" s="89"/>
      <c r="EU105" s="119"/>
      <c r="EV105" s="119"/>
      <c r="EW105" s="208"/>
      <c r="EX105" s="107"/>
      <c r="EY105" s="107"/>
      <c r="EZ105" s="107"/>
      <c r="FA105" s="126"/>
      <c r="FB105" s="127"/>
      <c r="FC105" s="107"/>
      <c r="FD105" s="107"/>
      <c r="FE105" s="107"/>
      <c r="FF105" s="126"/>
      <c r="FG105" s="127"/>
      <c r="FH105" s="128"/>
      <c r="FI105" s="109"/>
      <c r="FJ105" s="129"/>
      <c r="FK105" s="101"/>
      <c r="FL105" s="112" t="s">
        <v>45</v>
      </c>
      <c r="FM105" s="1">
        <v>1728721.1769999999</v>
      </c>
      <c r="FN105" s="1">
        <v>6450789.693</v>
      </c>
      <c r="FO105" s="1">
        <v>230.584</v>
      </c>
      <c r="FP105" s="97">
        <f t="shared" si="410"/>
        <v>-91.104176199994981</v>
      </c>
      <c r="FQ105" s="113">
        <f t="shared" si="411"/>
        <v>-14.348900680430233</v>
      </c>
      <c r="FR105" s="113">
        <f t="shared" si="412"/>
        <v>-15.746000000000009</v>
      </c>
      <c r="FS105" s="114">
        <f t="shared" si="626"/>
        <v>188.95055431685191</v>
      </c>
      <c r="FT105" s="113">
        <f t="shared" si="388"/>
        <v>92.227229557309073</v>
      </c>
      <c r="FU105" s="97">
        <f t="shared" si="413"/>
        <v>-0.62800000002607703</v>
      </c>
      <c r="FV105" s="113">
        <f t="shared" si="413"/>
        <v>-6.400000024586916E-2</v>
      </c>
      <c r="FW105" s="113">
        <f t="shared" si="413"/>
        <v>-0.22100000000000364</v>
      </c>
      <c r="FX105" s="114">
        <f t="shared" si="627"/>
        <v>185.81897092335598</v>
      </c>
      <c r="FY105" s="115">
        <f t="shared" si="628"/>
        <v>0.63125272281727551</v>
      </c>
      <c r="FZ105" s="116">
        <v>0.04</v>
      </c>
      <c r="GA105" s="99">
        <f t="shared" si="517"/>
        <v>0.53360331599093447</v>
      </c>
      <c r="GB105" s="124"/>
      <c r="GC105" s="101">
        <f t="shared" si="518"/>
        <v>9.0045268528511144</v>
      </c>
      <c r="GD105" s="107"/>
      <c r="GE105" s="107"/>
      <c r="GF105" s="107"/>
      <c r="GG105" s="126"/>
      <c r="GH105" s="127"/>
      <c r="GI105" s="128"/>
      <c r="GJ105" s="109"/>
      <c r="GK105" s="129"/>
      <c r="GL105" s="101"/>
      <c r="GM105" s="119"/>
    </row>
    <row r="106" spans="1:195" x14ac:dyDescent="0.35">
      <c r="A106" s="18" t="s">
        <v>46</v>
      </c>
      <c r="B106" s="44">
        <v>37068</v>
      </c>
      <c r="C106" s="113">
        <v>1727766.36491319</v>
      </c>
      <c r="D106" s="113">
        <v>6448661.6675132103</v>
      </c>
      <c r="E106" s="113">
        <v>163.38999999999999</v>
      </c>
      <c r="F106" s="97">
        <v>1727761.298</v>
      </c>
      <c r="G106" s="113">
        <v>6448660.4230000004</v>
      </c>
      <c r="H106" s="115">
        <v>160.61000000000001</v>
      </c>
      <c r="I106" s="119">
        <f t="shared" si="0"/>
        <v>-5.0669131900649518</v>
      </c>
      <c r="J106" s="119">
        <f t="shared" si="1"/>
        <v>-1.2445132099092007</v>
      </c>
      <c r="K106" s="119">
        <f t="shared" si="2"/>
        <v>-2.7799999999999727</v>
      </c>
      <c r="L106" s="120">
        <f t="shared" si="13"/>
        <v>193.79957301383538</v>
      </c>
      <c r="M106" s="119">
        <f t="shared" si="14"/>
        <v>5.2175111313051064</v>
      </c>
      <c r="N106" s="19"/>
      <c r="O106" s="89" t="s">
        <v>46</v>
      </c>
      <c r="P106" s="90">
        <v>1727703.8540000001</v>
      </c>
      <c r="Q106" s="90">
        <v>6448641.9970000004</v>
      </c>
      <c r="R106" s="90">
        <v>151.51599999999999</v>
      </c>
      <c r="S106" s="97">
        <f t="shared" si="455"/>
        <v>-62.510913189966232</v>
      </c>
      <c r="T106" s="113">
        <f t="shared" si="456"/>
        <v>-19.670513209886849</v>
      </c>
      <c r="U106" s="113">
        <f t="shared" si="457"/>
        <v>-11.873999999999995</v>
      </c>
      <c r="V106" s="114">
        <f t="shared" si="594"/>
        <v>197.46739510912732</v>
      </c>
      <c r="W106" s="115">
        <f t="shared" si="595"/>
        <v>65.53276552827468</v>
      </c>
      <c r="X106" s="113"/>
      <c r="Y106" s="113"/>
      <c r="Z106" s="113"/>
      <c r="AA106" s="114"/>
      <c r="AB106" s="115"/>
      <c r="AC106" s="93"/>
      <c r="AD106" s="122">
        <v>0.67667665838070445</v>
      </c>
      <c r="AE106" s="123"/>
      <c r="AF106" s="96"/>
      <c r="AG106" s="97"/>
      <c r="AH106" s="113"/>
      <c r="AI106" s="113"/>
      <c r="AJ106" s="114"/>
      <c r="AK106" s="115"/>
      <c r="AL106" s="116"/>
      <c r="AM106" s="99"/>
      <c r="AN106" s="124"/>
      <c r="AO106" s="101"/>
      <c r="AP106" s="89"/>
      <c r="AQ106" s="2"/>
      <c r="AR106" s="2"/>
      <c r="AS106" s="4"/>
      <c r="AT106" s="107"/>
      <c r="AU106" s="107"/>
      <c r="AV106" s="107"/>
      <c r="AW106" s="126"/>
      <c r="AX106" s="127"/>
      <c r="AY106" s="107"/>
      <c r="AZ106" s="107"/>
      <c r="BA106" s="107"/>
      <c r="BB106" s="126"/>
      <c r="BC106" s="127"/>
      <c r="BD106" s="128"/>
      <c r="BE106" s="109"/>
      <c r="BF106" s="129"/>
      <c r="BG106" s="101"/>
      <c r="BH106" s="112" t="s">
        <v>46</v>
      </c>
      <c r="BI106" s="90">
        <v>1727703.3470000001</v>
      </c>
      <c r="BJ106" s="90">
        <v>6448641.8389999997</v>
      </c>
      <c r="BK106" s="90">
        <v>151.471</v>
      </c>
      <c r="BL106" s="97">
        <f t="shared" si="393"/>
        <v>-63.017913189949468</v>
      </c>
      <c r="BM106" s="113">
        <f t="shared" si="394"/>
        <v>-19.828513210639358</v>
      </c>
      <c r="BN106" s="113">
        <f t="shared" si="395"/>
        <v>-11.918999999999983</v>
      </c>
      <c r="BO106" s="114">
        <f t="shared" si="396"/>
        <v>197.46612162853071</v>
      </c>
      <c r="BP106" s="113">
        <f t="shared" si="397"/>
        <v>66.063812476729694</v>
      </c>
      <c r="BQ106" s="97">
        <f t="shared" si="398"/>
        <v>-0.50699999998323619</v>
      </c>
      <c r="BR106" s="113">
        <f t="shared" si="399"/>
        <v>-0.15800000075250864</v>
      </c>
      <c r="BS106" s="113">
        <f t="shared" si="400"/>
        <v>-4.4999999999987494E-2</v>
      </c>
      <c r="BT106" s="114">
        <f t="shared" si="391"/>
        <v>197.30897075184004</v>
      </c>
      <c r="BU106" s="115">
        <f t="shared" si="392"/>
        <v>0.53104896216902098</v>
      </c>
      <c r="BV106" s="116">
        <v>0.04</v>
      </c>
      <c r="BW106" s="99">
        <f t="shared" si="506"/>
        <v>0.55723920479435574</v>
      </c>
      <c r="BX106" s="124"/>
      <c r="BY106" s="96">
        <f t="shared" si="507"/>
        <v>-17.650594579716106</v>
      </c>
      <c r="BZ106" s="97"/>
      <c r="CA106" s="97"/>
      <c r="CB106" s="97"/>
      <c r="CC106" s="114"/>
      <c r="CD106" s="115"/>
      <c r="CE106" s="116"/>
      <c r="CF106" s="99"/>
      <c r="CG106" s="124"/>
      <c r="CH106" s="101"/>
      <c r="CI106" s="89"/>
      <c r="CJ106" s="2"/>
      <c r="CK106" s="1"/>
      <c r="CL106" s="3"/>
      <c r="CM106" s="107"/>
      <c r="CN106" s="107"/>
      <c r="CO106" s="107"/>
      <c r="CP106" s="126"/>
      <c r="CQ106" s="127"/>
      <c r="CR106" s="107"/>
      <c r="CS106" s="107"/>
      <c r="CT106" s="107"/>
      <c r="CU106" s="126"/>
      <c r="CV106" s="127"/>
      <c r="CW106" s="128"/>
      <c r="CX106" s="109"/>
      <c r="CY106" s="129"/>
      <c r="CZ106" s="101"/>
      <c r="DA106" s="112" t="s">
        <v>46</v>
      </c>
      <c r="DB106" s="1">
        <v>1727702.892</v>
      </c>
      <c r="DC106" s="1">
        <v>6448641.7000000002</v>
      </c>
      <c r="DD106" s="1">
        <v>151.393</v>
      </c>
      <c r="DE106" s="97">
        <f t="shared" si="401"/>
        <v>-63.472913190023974</v>
      </c>
      <c r="DF106" s="113">
        <f t="shared" si="402"/>
        <v>-19.967513210140169</v>
      </c>
      <c r="DG106" s="113">
        <f t="shared" si="403"/>
        <v>-11.996999999999986</v>
      </c>
      <c r="DH106" s="114">
        <f t="shared" si="339"/>
        <v>197.46270040616062</v>
      </c>
      <c r="DI106" s="113">
        <f t="shared" si="377"/>
        <v>66.539554346459539</v>
      </c>
      <c r="DJ106" s="97">
        <f t="shared" si="508"/>
        <v>-0.45500000007450581</v>
      </c>
      <c r="DK106" s="113">
        <f t="shared" si="509"/>
        <v>-0.1389999995008111</v>
      </c>
      <c r="DL106" s="113">
        <f t="shared" si="510"/>
        <v>-7.8000000000002956E-2</v>
      </c>
      <c r="DM106" s="114">
        <f t="shared" si="511"/>
        <v>196.98762395890944</v>
      </c>
      <c r="DN106" s="115">
        <f t="shared" si="512"/>
        <v>0.47575834194370753</v>
      </c>
      <c r="DO106" s="116">
        <v>0.04</v>
      </c>
      <c r="DP106" s="99">
        <f t="shared" si="513"/>
        <v>0.43848695110019131</v>
      </c>
      <c r="DQ106" s="124"/>
      <c r="DR106" s="96">
        <f t="shared" si="514"/>
        <v>-21.310821757056541</v>
      </c>
      <c r="DS106" s="97"/>
      <c r="DT106" s="97"/>
      <c r="DU106" s="97"/>
      <c r="DV106" s="114"/>
      <c r="DW106" s="115"/>
      <c r="DX106" s="116"/>
      <c r="DY106" s="99"/>
      <c r="DZ106" s="124"/>
      <c r="EA106" s="101"/>
      <c r="EB106" s="112" t="s">
        <v>46</v>
      </c>
      <c r="EC106" s="1">
        <v>1727702.406</v>
      </c>
      <c r="ED106" s="1">
        <v>6448641.5389999999</v>
      </c>
      <c r="EE106" s="1">
        <v>151.34399999999999</v>
      </c>
      <c r="EF106" s="97">
        <f t="shared" si="404"/>
        <v>-63.958913190057501</v>
      </c>
      <c r="EG106" s="113">
        <f t="shared" si="405"/>
        <v>-20.128513210453093</v>
      </c>
      <c r="EH106" s="113">
        <f t="shared" si="406"/>
        <v>-12.045999999999992</v>
      </c>
      <c r="EI106" s="114">
        <f t="shared" si="581"/>
        <v>197.46931313374589</v>
      </c>
      <c r="EJ106" s="113">
        <f t="shared" si="582"/>
        <v>67.051469935540538</v>
      </c>
      <c r="EK106" s="97">
        <f t="shared" si="407"/>
        <v>-0.48600000003352761</v>
      </c>
      <c r="EL106" s="113">
        <f t="shared" si="408"/>
        <v>-0.16100000031292439</v>
      </c>
      <c r="EM106" s="113">
        <f t="shared" si="409"/>
        <v>-4.9000000000006594E-2</v>
      </c>
      <c r="EN106" s="114">
        <f t="shared" si="583"/>
        <v>198.32878014478811</v>
      </c>
      <c r="EO106" s="115">
        <f t="shared" si="584"/>
        <v>0.51197363226376269</v>
      </c>
      <c r="EP106" s="116">
        <v>0.04</v>
      </c>
      <c r="EQ106" s="99">
        <f t="shared" si="515"/>
        <v>0.55649307854756813</v>
      </c>
      <c r="ER106" s="124"/>
      <c r="ES106" s="101">
        <f t="shared" si="516"/>
        <v>26.912118399713393</v>
      </c>
      <c r="ET106" s="89"/>
      <c r="EU106" s="119"/>
      <c r="EV106" s="119"/>
      <c r="EW106" s="208"/>
      <c r="EX106" s="107"/>
      <c r="EY106" s="107"/>
      <c r="EZ106" s="107"/>
      <c r="FA106" s="126"/>
      <c r="FB106" s="127"/>
      <c r="FC106" s="107"/>
      <c r="FD106" s="107"/>
      <c r="FE106" s="107"/>
      <c r="FF106" s="126"/>
      <c r="FG106" s="127"/>
      <c r="FH106" s="128"/>
      <c r="FI106" s="109"/>
      <c r="FJ106" s="129"/>
      <c r="FK106" s="101"/>
      <c r="FL106" s="112" t="s">
        <v>46</v>
      </c>
      <c r="FM106" s="1">
        <v>1727701.7109999999</v>
      </c>
      <c r="FN106" s="1">
        <v>6448641.2989999996</v>
      </c>
      <c r="FO106" s="1">
        <v>151.30500000000001</v>
      </c>
      <c r="FP106" s="97">
        <f t="shared" si="410"/>
        <v>-64.653913190122694</v>
      </c>
      <c r="FQ106" s="113">
        <f t="shared" si="411"/>
        <v>-20.36851321067661</v>
      </c>
      <c r="FR106" s="113">
        <f t="shared" si="412"/>
        <v>-12.08499999999998</v>
      </c>
      <c r="FS106" s="114">
        <f t="shared" si="626"/>
        <v>197.48646742701857</v>
      </c>
      <c r="FT106" s="113">
        <f t="shared" si="388"/>
        <v>67.786464882079727</v>
      </c>
      <c r="FU106" s="97">
        <f t="shared" si="413"/>
        <v>-0.69500000006519258</v>
      </c>
      <c r="FV106" s="113">
        <f t="shared" si="413"/>
        <v>-0.24000000022351742</v>
      </c>
      <c r="FW106" s="113">
        <f t="shared" si="413"/>
        <v>-3.8999999999987267E-2</v>
      </c>
      <c r="FX106" s="114">
        <f t="shared" si="627"/>
        <v>199.05100874612657</v>
      </c>
      <c r="FY106" s="115">
        <f t="shared" si="628"/>
        <v>0.73527205862721723</v>
      </c>
      <c r="FZ106" s="116">
        <v>0.04</v>
      </c>
      <c r="GA106" s="99">
        <f t="shared" si="517"/>
        <v>0.62153174862824789</v>
      </c>
      <c r="GB106" s="124"/>
      <c r="GC106" s="101">
        <f t="shared" si="518"/>
        <v>11.687237916854043</v>
      </c>
      <c r="GD106" s="107"/>
      <c r="GE106" s="107"/>
      <c r="GF106" s="107"/>
      <c r="GG106" s="126"/>
      <c r="GH106" s="127"/>
      <c r="GI106" s="128"/>
      <c r="GJ106" s="109"/>
      <c r="GK106" s="129"/>
      <c r="GL106" s="101"/>
      <c r="GM106" s="119"/>
    </row>
    <row r="107" spans="1:195" x14ac:dyDescent="0.35">
      <c r="A107" s="157" t="s">
        <v>77</v>
      </c>
      <c r="B107" s="44">
        <v>41736</v>
      </c>
      <c r="C107" s="113">
        <v>1727638.7290000001</v>
      </c>
      <c r="D107" s="113">
        <v>6450858.1789999995</v>
      </c>
      <c r="E107" s="113">
        <v>76.010999999999996</v>
      </c>
      <c r="F107" s="20" t="s">
        <v>198</v>
      </c>
      <c r="H107" s="23"/>
      <c r="O107" s="89" t="s">
        <v>77</v>
      </c>
      <c r="P107" s="90">
        <v>1727546.824</v>
      </c>
      <c r="Q107" s="90">
        <v>6450841.3700000001</v>
      </c>
      <c r="R107" s="90">
        <v>63.890999999999998</v>
      </c>
      <c r="S107" s="97">
        <f t="shared" si="455"/>
        <v>-91.90500000002794</v>
      </c>
      <c r="T107" s="113">
        <f t="shared" si="456"/>
        <v>-16.808999999426305</v>
      </c>
      <c r="U107" s="113">
        <f t="shared" si="457"/>
        <v>-12.119999999999997</v>
      </c>
      <c r="V107" s="114">
        <f t="shared" ref="V107:V110" si="631">IF(DEGREES(ATAN2(S107,T107))&lt;0,(DEGREES(ATAN2(S107,T107)))+360,DEGREES(ATAN2(S107,T107)))</f>
        <v>190.36457908766377</v>
      </c>
      <c r="W107" s="115">
        <f t="shared" ref="W107:W110" si="632">SQRT(POWER(S107,2)+POWER(T107,2))</f>
        <v>93.429500191244998</v>
      </c>
      <c r="X107" s="113"/>
      <c r="Y107" s="113"/>
      <c r="Z107" s="113"/>
      <c r="AA107" s="114"/>
      <c r="AB107" s="115"/>
      <c r="AC107" s="93"/>
      <c r="AD107" s="122">
        <v>0.46937834263956146</v>
      </c>
      <c r="AE107" s="123"/>
      <c r="AF107" s="96"/>
      <c r="AG107" s="97"/>
      <c r="AH107" s="113"/>
      <c r="AI107" s="113"/>
      <c r="AJ107" s="114"/>
      <c r="AK107" s="115"/>
      <c r="AL107" s="116"/>
      <c r="AM107" s="99"/>
      <c r="AN107" s="124"/>
      <c r="AO107" s="101"/>
      <c r="AP107" s="89"/>
      <c r="AQ107" s="2"/>
      <c r="AR107" s="2"/>
      <c r="AS107" s="4"/>
      <c r="AT107" s="107"/>
      <c r="AU107" s="107"/>
      <c r="AV107" s="107"/>
      <c r="AW107" s="126"/>
      <c r="AX107" s="127"/>
      <c r="AY107" s="107"/>
      <c r="AZ107" s="107"/>
      <c r="BA107" s="107"/>
      <c r="BB107" s="126"/>
      <c r="BC107" s="127"/>
      <c r="BD107" s="128"/>
      <c r="BE107" s="109"/>
      <c r="BF107" s="129"/>
      <c r="BG107" s="101"/>
      <c r="BH107" s="112" t="s">
        <v>77</v>
      </c>
      <c r="BI107" s="90">
        <v>1727546.452</v>
      </c>
      <c r="BJ107" s="90">
        <v>6450841.324</v>
      </c>
      <c r="BK107" s="90">
        <v>63.829000000000001</v>
      </c>
      <c r="BL107" s="97">
        <f t="shared" si="393"/>
        <v>-92.277000000001863</v>
      </c>
      <c r="BM107" s="113">
        <f t="shared" si="394"/>
        <v>-16.854999999515712</v>
      </c>
      <c r="BN107" s="113">
        <f t="shared" si="395"/>
        <v>-12.181999999999995</v>
      </c>
      <c r="BO107" s="114">
        <f t="shared" si="396"/>
        <v>190.35133836093823</v>
      </c>
      <c r="BP107" s="113">
        <f t="shared" si="397"/>
        <v>93.803708636620641</v>
      </c>
      <c r="BQ107" s="97">
        <f t="shared" si="398"/>
        <v>-0.37199999997392297</v>
      </c>
      <c r="BR107" s="113">
        <f t="shared" si="399"/>
        <v>-4.6000000089406967E-2</v>
      </c>
      <c r="BS107" s="113">
        <f t="shared" si="400"/>
        <v>-6.1999999999997613E-2</v>
      </c>
      <c r="BT107" s="114">
        <f t="shared" si="391"/>
        <v>187.0491781815476</v>
      </c>
      <c r="BU107" s="115">
        <f t="shared" si="392"/>
        <v>0.37483329626491846</v>
      </c>
      <c r="BV107" s="116">
        <v>0.04</v>
      </c>
      <c r="BW107" s="99">
        <f t="shared" si="506"/>
        <v>0.39331930353086936</v>
      </c>
      <c r="BX107" s="124"/>
      <c r="BY107" s="96">
        <f t="shared" si="507"/>
        <v>-16.204207181987162</v>
      </c>
      <c r="BZ107" s="97"/>
      <c r="CA107" s="97"/>
      <c r="CB107" s="97"/>
      <c r="CC107" s="114"/>
      <c r="CD107" s="115"/>
      <c r="CE107" s="116"/>
      <c r="CF107" s="99"/>
      <c r="CG107" s="124"/>
      <c r="CH107" s="101"/>
      <c r="CI107" s="89"/>
      <c r="CJ107" s="2"/>
      <c r="CK107" s="1"/>
      <c r="CL107" s="3"/>
      <c r="CM107" s="107"/>
      <c r="CN107" s="107"/>
      <c r="CO107" s="107"/>
      <c r="CP107" s="126"/>
      <c r="CQ107" s="127"/>
      <c r="CR107" s="107"/>
      <c r="CS107" s="107"/>
      <c r="CT107" s="107"/>
      <c r="CU107" s="126"/>
      <c r="CV107" s="127"/>
      <c r="CW107" s="128"/>
      <c r="CX107" s="109"/>
      <c r="CY107" s="129"/>
      <c r="CZ107" s="101"/>
      <c r="DA107" s="112" t="s">
        <v>77</v>
      </c>
      <c r="DB107" s="1">
        <v>1727546.071</v>
      </c>
      <c r="DC107" s="1">
        <v>6450841.2779999999</v>
      </c>
      <c r="DD107" s="1">
        <v>63.744999999999997</v>
      </c>
      <c r="DE107" s="97">
        <f t="shared" si="401"/>
        <v>-92.658000000054017</v>
      </c>
      <c r="DF107" s="113">
        <f t="shared" si="402"/>
        <v>-16.900999999605119</v>
      </c>
      <c r="DG107" s="113">
        <f t="shared" si="403"/>
        <v>-12.265999999999998</v>
      </c>
      <c r="DH107" s="114">
        <f t="shared" si="339"/>
        <v>190.33722034338359</v>
      </c>
      <c r="DI107" s="113">
        <f t="shared" si="377"/>
        <v>94.186775956057986</v>
      </c>
      <c r="DJ107" s="97">
        <f t="shared" si="508"/>
        <v>-0.38100000005215406</v>
      </c>
      <c r="DK107" s="113">
        <f t="shared" si="509"/>
        <v>-4.6000000089406967E-2</v>
      </c>
      <c r="DL107" s="113">
        <f t="shared" si="510"/>
        <v>-8.4000000000003183E-2</v>
      </c>
      <c r="DM107" s="114">
        <f t="shared" si="511"/>
        <v>186.88427920849875</v>
      </c>
      <c r="DN107" s="115">
        <f t="shared" si="512"/>
        <v>0.38376685636981062</v>
      </c>
      <c r="DO107" s="116">
        <v>0.04</v>
      </c>
      <c r="DP107" s="99">
        <f t="shared" si="513"/>
        <v>0.35370217176941071</v>
      </c>
      <c r="DQ107" s="124"/>
      <c r="DR107" s="96">
        <f t="shared" si="514"/>
        <v>-10.072511419045904</v>
      </c>
      <c r="DS107" s="97"/>
      <c r="DT107" s="97"/>
      <c r="DU107" s="97"/>
      <c r="DV107" s="114"/>
      <c r="DW107" s="115"/>
      <c r="DX107" s="116"/>
      <c r="DY107" s="99"/>
      <c r="DZ107" s="124"/>
      <c r="EA107" s="101"/>
      <c r="EB107" s="112" t="s">
        <v>77</v>
      </c>
      <c r="EC107" s="1">
        <v>1727545.726</v>
      </c>
      <c r="ED107" s="1">
        <v>6450841.2280000001</v>
      </c>
      <c r="EE107" s="1">
        <v>63.652000000000001</v>
      </c>
      <c r="EF107" s="97">
        <f t="shared" si="404"/>
        <v>-93.003000000026077</v>
      </c>
      <c r="EG107" s="113">
        <f t="shared" si="405"/>
        <v>-16.950999999418855</v>
      </c>
      <c r="EH107" s="113">
        <f t="shared" si="406"/>
        <v>-12.358999999999995</v>
      </c>
      <c r="EI107" s="114">
        <f t="shared" si="581"/>
        <v>190.32951172982635</v>
      </c>
      <c r="EJ107" s="113">
        <f t="shared" si="582"/>
        <v>94.535149071576271</v>
      </c>
      <c r="EK107" s="97">
        <f t="shared" si="407"/>
        <v>-0.34499999997206032</v>
      </c>
      <c r="EL107" s="113">
        <f t="shared" si="408"/>
        <v>-4.9999999813735485E-2</v>
      </c>
      <c r="EM107" s="113">
        <f t="shared" si="409"/>
        <v>-9.2999999999996419E-2</v>
      </c>
      <c r="EN107" s="114">
        <f t="shared" si="583"/>
        <v>188.24632078482969</v>
      </c>
      <c r="EO107" s="115">
        <f t="shared" si="584"/>
        <v>0.34860436021670066</v>
      </c>
      <c r="EP107" s="116">
        <v>0.04</v>
      </c>
      <c r="EQ107" s="99">
        <f t="shared" si="515"/>
        <v>0.37891778284423983</v>
      </c>
      <c r="ER107" s="124"/>
      <c r="ES107" s="101">
        <f t="shared" si="516"/>
        <v>7.1290518089518473</v>
      </c>
      <c r="ET107" s="89"/>
      <c r="EU107" s="119"/>
      <c r="EV107" s="119"/>
      <c r="EW107" s="208"/>
      <c r="EX107" s="107"/>
      <c r="EY107" s="107"/>
      <c r="EZ107" s="107"/>
      <c r="FA107" s="126"/>
      <c r="FB107" s="127"/>
      <c r="FC107" s="107"/>
      <c r="FD107" s="107"/>
      <c r="FE107" s="107"/>
      <c r="FF107" s="126"/>
      <c r="FG107" s="127"/>
      <c r="FH107" s="128"/>
      <c r="FI107" s="109"/>
      <c r="FJ107" s="129"/>
      <c r="FK107" s="101"/>
      <c r="FL107" s="112" t="s">
        <v>77</v>
      </c>
      <c r="FM107" s="1">
        <v>1727545.183</v>
      </c>
      <c r="FN107" s="1">
        <v>6450841.1299999999</v>
      </c>
      <c r="FO107" s="1">
        <v>63.548000000000002</v>
      </c>
      <c r="FP107" s="97">
        <f t="shared" si="410"/>
        <v>-93.546000000089407</v>
      </c>
      <c r="FQ107" s="113">
        <f t="shared" si="411"/>
        <v>-17.048999999649823</v>
      </c>
      <c r="FR107" s="113">
        <f t="shared" si="412"/>
        <v>-12.462999999999994</v>
      </c>
      <c r="FS107" s="114">
        <f t="shared" si="626"/>
        <v>190.32893744359268</v>
      </c>
      <c r="FT107" s="113">
        <f t="shared" si="388"/>
        <v>95.086920851423031</v>
      </c>
      <c r="FU107" s="97">
        <f t="shared" si="413"/>
        <v>-0.54300000006332994</v>
      </c>
      <c r="FV107" s="113">
        <f t="shared" si="413"/>
        <v>-9.8000000230967999E-2</v>
      </c>
      <c r="FW107" s="113">
        <f t="shared" si="413"/>
        <v>-0.1039999999999992</v>
      </c>
      <c r="FX107" s="114">
        <f t="shared" si="627"/>
        <v>190.23054498704099</v>
      </c>
      <c r="FY107" s="115">
        <f t="shared" si="628"/>
        <v>0.55177259819063684</v>
      </c>
      <c r="FZ107" s="116">
        <v>0.04</v>
      </c>
      <c r="GA107" s="99">
        <f t="shared" si="517"/>
        <v>0.46641808807323482</v>
      </c>
      <c r="GB107" s="124"/>
      <c r="GC107" s="101">
        <f t="shared" si="518"/>
        <v>23.092161199772288</v>
      </c>
      <c r="GD107" s="107"/>
      <c r="GE107" s="107"/>
      <c r="GF107" s="107"/>
      <c r="GG107" s="126"/>
      <c r="GH107" s="127"/>
      <c r="GI107" s="128"/>
      <c r="GJ107" s="109"/>
      <c r="GK107" s="129"/>
      <c r="GL107" s="101"/>
      <c r="GM107" s="119"/>
    </row>
    <row r="108" spans="1:195" x14ac:dyDescent="0.35">
      <c r="A108" s="157" t="s">
        <v>80</v>
      </c>
      <c r="B108" s="44">
        <v>42110</v>
      </c>
      <c r="C108" s="113">
        <v>1727665.4439999999</v>
      </c>
      <c r="D108" s="113">
        <v>6448982.9890000001</v>
      </c>
      <c r="E108" s="133">
        <v>173.107</v>
      </c>
      <c r="F108" s="20" t="s">
        <v>119</v>
      </c>
      <c r="H108" s="23"/>
      <c r="O108" s="89" t="s">
        <v>80</v>
      </c>
      <c r="P108" s="90">
        <v>1727618.8770000001</v>
      </c>
      <c r="Q108" s="90">
        <v>6448967.3130000001</v>
      </c>
      <c r="R108" s="90">
        <v>171.58099999999999</v>
      </c>
      <c r="S108" s="97">
        <f t="shared" si="455"/>
        <v>-46.566999999806285</v>
      </c>
      <c r="T108" s="113">
        <f t="shared" si="456"/>
        <v>-15.675999999977648</v>
      </c>
      <c r="U108" s="113">
        <f t="shared" si="457"/>
        <v>-1.5260000000000105</v>
      </c>
      <c r="V108" s="114">
        <f t="shared" si="631"/>
        <v>198.60494358957428</v>
      </c>
      <c r="W108" s="115">
        <f t="shared" si="632"/>
        <v>49.134737864175669</v>
      </c>
      <c r="X108" s="113"/>
      <c r="Y108" s="113"/>
      <c r="Z108" s="113"/>
      <c r="AA108" s="114"/>
      <c r="AB108" s="115"/>
      <c r="AC108" s="93"/>
      <c r="AD108" s="122">
        <v>0.76731262491333119</v>
      </c>
      <c r="AE108" s="123"/>
      <c r="AF108" s="96"/>
      <c r="AG108" s="97"/>
      <c r="AH108" s="113"/>
      <c r="AI108" s="113"/>
      <c r="AJ108" s="114"/>
      <c r="AK108" s="115"/>
      <c r="AL108" s="116"/>
      <c r="AM108" s="99"/>
      <c r="AN108" s="124"/>
      <c r="AO108" s="101"/>
      <c r="AP108" s="89"/>
      <c r="AQ108" s="2"/>
      <c r="AR108" s="2"/>
      <c r="AS108" s="4"/>
      <c r="AT108" s="107"/>
      <c r="AU108" s="107"/>
      <c r="AV108" s="107"/>
      <c r="AW108" s="126"/>
      <c r="AX108" s="127"/>
      <c r="AY108" s="107"/>
      <c r="AZ108" s="107"/>
      <c r="BA108" s="107"/>
      <c r="BB108" s="126"/>
      <c r="BC108" s="127"/>
      <c r="BD108" s="128"/>
      <c r="BE108" s="109"/>
      <c r="BF108" s="129"/>
      <c r="BG108" s="101"/>
      <c r="BH108" s="112" t="s">
        <v>80</v>
      </c>
      <c r="BI108" s="90">
        <v>1727618.3330000001</v>
      </c>
      <c r="BJ108" s="90">
        <v>6448967.1960000005</v>
      </c>
      <c r="BK108" s="90">
        <v>171.554</v>
      </c>
      <c r="BL108" s="97">
        <f t="shared" si="393"/>
        <v>-47.110999999800697</v>
      </c>
      <c r="BM108" s="113">
        <f t="shared" si="394"/>
        <v>-15.792999999597669</v>
      </c>
      <c r="BN108" s="113">
        <f t="shared" si="395"/>
        <v>-1.5529999999999973</v>
      </c>
      <c r="BO108" s="114">
        <f t="shared" si="396"/>
        <v>198.53267455870972</v>
      </c>
      <c r="BP108" s="113">
        <f t="shared" si="397"/>
        <v>49.687676238364304</v>
      </c>
      <c r="BQ108" s="97">
        <f t="shared" si="398"/>
        <v>-0.54399999999441206</v>
      </c>
      <c r="BR108" s="113">
        <f t="shared" si="399"/>
        <v>-0.11699999962002039</v>
      </c>
      <c r="BS108" s="113">
        <f t="shared" si="400"/>
        <v>-2.6999999999986812E-2</v>
      </c>
      <c r="BT108" s="114">
        <f t="shared" si="391"/>
        <v>192.13790685839805</v>
      </c>
      <c r="BU108" s="115">
        <f t="shared" si="392"/>
        <v>0.55643957435197322</v>
      </c>
      <c r="BV108" s="116">
        <v>0.04</v>
      </c>
      <c r="BW108" s="99">
        <f t="shared" si="506"/>
        <v>0.58388202975023429</v>
      </c>
      <c r="BX108" s="124"/>
      <c r="BY108" s="96">
        <f t="shared" si="507"/>
        <v>-23.905588049436254</v>
      </c>
      <c r="BZ108" s="97"/>
      <c r="CA108" s="97"/>
      <c r="CB108" s="97"/>
      <c r="CC108" s="114"/>
      <c r="CD108" s="115"/>
      <c r="CE108" s="116"/>
      <c r="CF108" s="99"/>
      <c r="CG108" s="124"/>
      <c r="CH108" s="101"/>
      <c r="CI108" s="89"/>
      <c r="CJ108" s="2"/>
      <c r="CK108" s="1"/>
      <c r="CL108" s="3"/>
      <c r="CM108" s="107"/>
      <c r="CN108" s="107"/>
      <c r="CO108" s="107"/>
      <c r="CP108" s="126"/>
      <c r="CQ108" s="127"/>
      <c r="CR108" s="107"/>
      <c r="CS108" s="107"/>
      <c r="CT108" s="107"/>
      <c r="CU108" s="126"/>
      <c r="CV108" s="127"/>
      <c r="CW108" s="128"/>
      <c r="CX108" s="109"/>
      <c r="CY108" s="129"/>
      <c r="CZ108" s="101"/>
      <c r="DA108" s="112" t="s">
        <v>80</v>
      </c>
      <c r="DB108" s="1">
        <v>1727617.808</v>
      </c>
      <c r="DC108" s="1">
        <v>6448967.0619999999</v>
      </c>
      <c r="DD108" s="1">
        <v>171.494</v>
      </c>
      <c r="DE108" s="97">
        <f t="shared" si="401"/>
        <v>-47.635999999940395</v>
      </c>
      <c r="DF108" s="113">
        <f t="shared" si="402"/>
        <v>-15.927000000141561</v>
      </c>
      <c r="DG108" s="113">
        <f t="shared" si="403"/>
        <v>-1.6129999999999995</v>
      </c>
      <c r="DH108" s="114">
        <f t="shared" si="339"/>
        <v>198.48725395560228</v>
      </c>
      <c r="DI108" s="113">
        <f t="shared" si="377"/>
        <v>50.228058144814142</v>
      </c>
      <c r="DJ108" s="97">
        <f t="shared" si="508"/>
        <v>-0.52500000013969839</v>
      </c>
      <c r="DK108" s="113">
        <f t="shared" si="509"/>
        <v>-0.13400000054389238</v>
      </c>
      <c r="DL108" s="113">
        <f t="shared" si="510"/>
        <v>-6.0000000000002274E-2</v>
      </c>
      <c r="DM108" s="114">
        <f t="shared" si="511"/>
        <v>194.31836011859284</v>
      </c>
      <c r="DN108" s="115">
        <f t="shared" si="512"/>
        <v>0.54183115478204691</v>
      </c>
      <c r="DO108" s="116">
        <v>0.04</v>
      </c>
      <c r="DP108" s="99">
        <f t="shared" si="513"/>
        <v>0.4993835527945133</v>
      </c>
      <c r="DQ108" s="124"/>
      <c r="DR108" s="96">
        <f t="shared" si="514"/>
        <v>-14.471840654501166</v>
      </c>
      <c r="DS108" s="97"/>
      <c r="DT108" s="97"/>
      <c r="DU108" s="97"/>
      <c r="DV108" s="114"/>
      <c r="DW108" s="115"/>
      <c r="DX108" s="116"/>
      <c r="DY108" s="99"/>
      <c r="DZ108" s="124"/>
      <c r="EA108" s="101"/>
      <c r="EB108" s="112" t="s">
        <v>80</v>
      </c>
      <c r="EC108" s="1">
        <v>1727617.2649999999</v>
      </c>
      <c r="ED108" s="1">
        <v>6448966.9239999996</v>
      </c>
      <c r="EE108" s="1">
        <v>171.45099999999999</v>
      </c>
      <c r="EF108" s="97">
        <f t="shared" si="404"/>
        <v>-48.179000000003725</v>
      </c>
      <c r="EG108" s="113">
        <f t="shared" si="405"/>
        <v>-16.065000000409782</v>
      </c>
      <c r="EH108" s="113">
        <f t="shared" si="406"/>
        <v>-1.6560000000000059</v>
      </c>
      <c r="EI108" s="114">
        <f t="shared" si="581"/>
        <v>198.44065692456084</v>
      </c>
      <c r="EJ108" s="113">
        <f t="shared" si="582"/>
        <v>50.786811930003296</v>
      </c>
      <c r="EK108" s="97">
        <f t="shared" si="407"/>
        <v>-0.54300000006332994</v>
      </c>
      <c r="EL108" s="113">
        <f t="shared" si="408"/>
        <v>-0.1380000002682209</v>
      </c>
      <c r="EM108" s="113">
        <f t="shared" si="409"/>
        <v>-4.3000000000006366E-2</v>
      </c>
      <c r="EN108" s="114">
        <f t="shared" si="583"/>
        <v>194.25947267320004</v>
      </c>
      <c r="EO108" s="115">
        <f t="shared" si="584"/>
        <v>0.560261546193209</v>
      </c>
      <c r="EP108" s="116">
        <v>0.04</v>
      </c>
      <c r="EQ108" s="99">
        <f t="shared" si="515"/>
        <v>0.60897994151435764</v>
      </c>
      <c r="ER108" s="124"/>
      <c r="ES108" s="101">
        <f t="shared" si="516"/>
        <v>21.946335258049878</v>
      </c>
      <c r="ET108" s="89"/>
      <c r="EU108" s="119"/>
      <c r="EV108" s="119"/>
      <c r="EW108" s="208"/>
      <c r="EX108" s="107"/>
      <c r="EY108" s="107"/>
      <c r="EZ108" s="107"/>
      <c r="FA108" s="126"/>
      <c r="FB108" s="127"/>
      <c r="FC108" s="107"/>
      <c r="FD108" s="107"/>
      <c r="FE108" s="107"/>
      <c r="FF108" s="126"/>
      <c r="FG108" s="127"/>
      <c r="FH108" s="128"/>
      <c r="FI108" s="109"/>
      <c r="FJ108" s="129"/>
      <c r="FK108" s="101"/>
      <c r="FL108" s="112" t="s">
        <v>80</v>
      </c>
      <c r="FM108" s="1">
        <v>1727616.523</v>
      </c>
      <c r="FN108" s="1">
        <v>6448966.7709999997</v>
      </c>
      <c r="FO108" s="1">
        <v>171.37100000000001</v>
      </c>
      <c r="FP108" s="97">
        <f t="shared" si="410"/>
        <v>-48.920999999856576</v>
      </c>
      <c r="FQ108" s="113">
        <f t="shared" si="411"/>
        <v>-16.218000000342727</v>
      </c>
      <c r="FR108" s="113">
        <f t="shared" si="412"/>
        <v>-1.73599999999999</v>
      </c>
      <c r="FS108" s="114">
        <f t="shared" si="626"/>
        <v>198.34108537026569</v>
      </c>
      <c r="FT108" s="113">
        <f t="shared" si="388"/>
        <v>51.539186693205437</v>
      </c>
      <c r="FU108" s="97">
        <f t="shared" si="413"/>
        <v>-0.74199999985285103</v>
      </c>
      <c r="FV108" s="113">
        <f t="shared" si="413"/>
        <v>-0.15299999993294477</v>
      </c>
      <c r="FW108" s="113">
        <f t="shared" si="413"/>
        <v>-7.9999999999984084E-2</v>
      </c>
      <c r="FX108" s="114">
        <f t="shared" si="627"/>
        <v>191.65106303238093</v>
      </c>
      <c r="FY108" s="115">
        <f t="shared" si="628"/>
        <v>0.75761005785371671</v>
      </c>
      <c r="FZ108" s="116">
        <v>0.04</v>
      </c>
      <c r="GA108" s="99">
        <f t="shared" si="517"/>
        <v>0.64041425008767261</v>
      </c>
      <c r="GB108" s="124"/>
      <c r="GC108" s="101">
        <f t="shared" si="518"/>
        <v>5.1617970363928345</v>
      </c>
      <c r="GD108" s="107"/>
      <c r="GE108" s="107"/>
      <c r="GF108" s="107"/>
      <c r="GG108" s="126"/>
      <c r="GH108" s="127"/>
      <c r="GI108" s="128"/>
      <c r="GJ108" s="109"/>
      <c r="GK108" s="129"/>
      <c r="GL108" s="101"/>
      <c r="GM108" s="119"/>
    </row>
    <row r="109" spans="1:195" x14ac:dyDescent="0.35">
      <c r="A109" s="157" t="s">
        <v>81</v>
      </c>
      <c r="B109" s="44">
        <v>42110</v>
      </c>
      <c r="C109" s="113">
        <v>1727783.041</v>
      </c>
      <c r="D109" s="113">
        <v>6448778.5839999998</v>
      </c>
      <c r="E109" s="133">
        <v>164.679</v>
      </c>
      <c r="F109" s="20" t="s">
        <v>119</v>
      </c>
      <c r="H109" s="23"/>
      <c r="O109" s="89" t="s">
        <v>81</v>
      </c>
      <c r="P109" s="90">
        <v>1727735.5249999999</v>
      </c>
      <c r="Q109" s="90">
        <v>6448761.1160000004</v>
      </c>
      <c r="R109" s="90">
        <v>162.108</v>
      </c>
      <c r="S109" s="97">
        <f t="shared" si="455"/>
        <v>-47.516000000061467</v>
      </c>
      <c r="T109" s="113">
        <f t="shared" si="456"/>
        <v>-17.467999999411404</v>
      </c>
      <c r="U109" s="113">
        <f t="shared" si="457"/>
        <v>-2.570999999999998</v>
      </c>
      <c r="V109" s="114">
        <f t="shared" si="631"/>
        <v>200.18461578664181</v>
      </c>
      <c r="W109" s="115">
        <f t="shared" si="632"/>
        <v>50.625105234313125</v>
      </c>
      <c r="X109" s="113"/>
      <c r="Y109" s="113"/>
      <c r="Z109" s="113"/>
      <c r="AA109" s="114"/>
      <c r="AB109" s="115"/>
      <c r="AC109" s="93"/>
      <c r="AD109" s="122">
        <v>0.65030797001715912</v>
      </c>
      <c r="AE109" s="123"/>
      <c r="AF109" s="96"/>
      <c r="AG109" s="97"/>
      <c r="AH109" s="113"/>
      <c r="AI109" s="113"/>
      <c r="AJ109" s="114"/>
      <c r="AK109" s="115"/>
      <c r="AL109" s="116"/>
      <c r="AM109" s="99"/>
      <c r="AN109" s="124"/>
      <c r="AO109" s="101"/>
      <c r="AP109" s="89"/>
      <c r="AQ109" s="2"/>
      <c r="AR109" s="2"/>
      <c r="AS109" s="4"/>
      <c r="AT109" s="107"/>
      <c r="AU109" s="107"/>
      <c r="AV109" s="107"/>
      <c r="AW109" s="126"/>
      <c r="AX109" s="127"/>
      <c r="AY109" s="107"/>
      <c r="AZ109" s="107"/>
      <c r="BA109" s="107"/>
      <c r="BB109" s="126"/>
      <c r="BC109" s="127"/>
      <c r="BD109" s="128"/>
      <c r="BE109" s="109"/>
      <c r="BF109" s="129"/>
      <c r="BG109" s="101"/>
      <c r="BH109" s="112" t="s">
        <v>81</v>
      </c>
      <c r="BI109" s="90">
        <v>1727735.03</v>
      </c>
      <c r="BJ109" s="90">
        <v>6448760.9970000004</v>
      </c>
      <c r="BK109" s="90">
        <v>162.10499999999999</v>
      </c>
      <c r="BL109" s="97">
        <f t="shared" si="393"/>
        <v>-48.010999999940395</v>
      </c>
      <c r="BM109" s="113">
        <f t="shared" si="394"/>
        <v>-17.58699999935925</v>
      </c>
      <c r="BN109" s="113">
        <f t="shared" si="395"/>
        <v>-2.5740000000000123</v>
      </c>
      <c r="BO109" s="114">
        <f t="shared" si="396"/>
        <v>200.1183830117921</v>
      </c>
      <c r="BP109" s="113">
        <f t="shared" si="397"/>
        <v>51.130799817446025</v>
      </c>
      <c r="BQ109" s="97">
        <f t="shared" si="398"/>
        <v>-0.49499999987892807</v>
      </c>
      <c r="BR109" s="113">
        <f t="shared" si="399"/>
        <v>-0.11899999994784594</v>
      </c>
      <c r="BS109" s="113">
        <f t="shared" si="400"/>
        <v>-3.0000000000143245E-3</v>
      </c>
      <c r="BT109" s="114">
        <f t="shared" si="391"/>
        <v>193.51762027373798</v>
      </c>
      <c r="BU109" s="115">
        <f t="shared" si="392"/>
        <v>0.50910313284021946</v>
      </c>
      <c r="BV109" s="116">
        <v>0.04</v>
      </c>
      <c r="BW109" s="99">
        <f t="shared" si="506"/>
        <v>0.53421105229823662</v>
      </c>
      <c r="BX109" s="124"/>
      <c r="BY109" s="96">
        <f t="shared" si="507"/>
        <v>-17.852605699397962</v>
      </c>
      <c r="BZ109" s="97"/>
      <c r="CA109" s="97"/>
      <c r="CB109" s="97"/>
      <c r="CC109" s="114"/>
      <c r="CD109" s="115"/>
      <c r="CE109" s="116"/>
      <c r="CF109" s="99"/>
      <c r="CG109" s="124"/>
      <c r="CH109" s="101"/>
      <c r="CI109" s="89"/>
      <c r="CJ109" s="2"/>
      <c r="CK109" s="1"/>
      <c r="CL109" s="3"/>
      <c r="CM109" s="107"/>
      <c r="CN109" s="107"/>
      <c r="CO109" s="107"/>
      <c r="CP109" s="126"/>
      <c r="CQ109" s="127"/>
      <c r="CR109" s="107"/>
      <c r="CS109" s="107"/>
      <c r="CT109" s="107"/>
      <c r="CU109" s="126"/>
      <c r="CV109" s="127"/>
      <c r="CW109" s="128"/>
      <c r="CX109" s="109"/>
      <c r="CY109" s="129"/>
      <c r="CZ109" s="101"/>
      <c r="DA109" s="112" t="s">
        <v>81</v>
      </c>
      <c r="DB109" s="1">
        <v>1727734.551</v>
      </c>
      <c r="DC109" s="1">
        <v>6448760.8269999996</v>
      </c>
      <c r="DD109" s="1">
        <v>162.09399999999999</v>
      </c>
      <c r="DE109" s="97">
        <f t="shared" si="401"/>
        <v>-48.489999999990687</v>
      </c>
      <c r="DF109" s="113">
        <f t="shared" si="402"/>
        <v>-17.757000000216067</v>
      </c>
      <c r="DG109" s="113">
        <f t="shared" si="403"/>
        <v>-2.585000000000008</v>
      </c>
      <c r="DH109" s="114">
        <f t="shared" si="339"/>
        <v>200.11269101009626</v>
      </c>
      <c r="DI109" s="113">
        <f t="shared" si="377"/>
        <v>51.63904674765763</v>
      </c>
      <c r="DJ109" s="97">
        <f t="shared" si="508"/>
        <v>-0.47900000005029142</v>
      </c>
      <c r="DK109" s="113">
        <f t="shared" si="509"/>
        <v>-0.17000000085681677</v>
      </c>
      <c r="DL109" s="113">
        <f t="shared" si="510"/>
        <v>-1.099999999999568E-2</v>
      </c>
      <c r="DM109" s="114">
        <f t="shared" si="511"/>
        <v>199.54008201328611</v>
      </c>
      <c r="DN109" s="115">
        <f t="shared" si="512"/>
        <v>0.50827256500769047</v>
      </c>
      <c r="DO109" s="116">
        <v>0.04</v>
      </c>
      <c r="DP109" s="99">
        <f t="shared" si="513"/>
        <v>0.46845397696561336</v>
      </c>
      <c r="DQ109" s="124"/>
      <c r="DR109" s="96">
        <f t="shared" si="514"/>
        <v>-12.309194100295917</v>
      </c>
      <c r="DS109" s="97"/>
      <c r="DT109" s="97"/>
      <c r="DU109" s="97"/>
      <c r="DV109" s="114"/>
      <c r="DW109" s="115"/>
      <c r="DX109" s="116"/>
      <c r="DY109" s="99"/>
      <c r="DZ109" s="124"/>
      <c r="EA109" s="101"/>
      <c r="EB109" s="112" t="s">
        <v>81</v>
      </c>
      <c r="EC109" s="1">
        <v>1727734.1140000001</v>
      </c>
      <c r="ED109" s="1">
        <v>6448760.6840000004</v>
      </c>
      <c r="EE109" s="1">
        <v>162.066</v>
      </c>
      <c r="EF109" s="97">
        <f t="shared" si="404"/>
        <v>-48.92699999990873</v>
      </c>
      <c r="EG109" s="113">
        <f t="shared" si="405"/>
        <v>-17.899999999441206</v>
      </c>
      <c r="EH109" s="113">
        <f t="shared" si="406"/>
        <v>-2.6129999999999995</v>
      </c>
      <c r="EI109" s="114">
        <f t="shared" si="581"/>
        <v>200.09510523927781</v>
      </c>
      <c r="EJ109" s="113">
        <f t="shared" si="582"/>
        <v>52.098573195156355</v>
      </c>
      <c r="EK109" s="97">
        <f t="shared" si="407"/>
        <v>-0.43699999991804361</v>
      </c>
      <c r="EL109" s="113">
        <f t="shared" si="408"/>
        <v>-0.14299999922513962</v>
      </c>
      <c r="EM109" s="113">
        <f t="shared" si="409"/>
        <v>-2.7999999999991587E-2</v>
      </c>
      <c r="EN109" s="114">
        <f t="shared" si="583"/>
        <v>198.11970691118088</v>
      </c>
      <c r="EO109" s="115">
        <f t="shared" si="584"/>
        <v>0.45980213103764545</v>
      </c>
      <c r="EP109" s="116">
        <v>0.04</v>
      </c>
      <c r="EQ109" s="99">
        <f t="shared" si="515"/>
        <v>0.49978492504091893</v>
      </c>
      <c r="ER109" s="124"/>
      <c r="ES109" s="101">
        <f t="shared" si="516"/>
        <v>6.6881592676937496</v>
      </c>
      <c r="ET109" s="89"/>
      <c r="EU109" s="119"/>
      <c r="EV109" s="119"/>
      <c r="EW109" s="208"/>
      <c r="EX109" s="107"/>
      <c r="EY109" s="107"/>
      <c r="EZ109" s="107"/>
      <c r="FA109" s="126"/>
      <c r="FB109" s="127"/>
      <c r="FC109" s="107"/>
      <c r="FD109" s="107"/>
      <c r="FE109" s="107"/>
      <c r="FF109" s="126"/>
      <c r="FG109" s="127"/>
      <c r="FH109" s="128"/>
      <c r="FI109" s="109"/>
      <c r="FJ109" s="129"/>
      <c r="FK109" s="101"/>
      <c r="FL109" s="112" t="s">
        <v>81</v>
      </c>
      <c r="FM109" s="1">
        <v>1727733.4539999999</v>
      </c>
      <c r="FN109" s="1">
        <v>6448760.4570000004</v>
      </c>
      <c r="FO109" s="1">
        <v>162.024</v>
      </c>
      <c r="FP109" s="97">
        <f t="shared" si="410"/>
        <v>-49.587000000057742</v>
      </c>
      <c r="FQ109" s="113">
        <f t="shared" si="411"/>
        <v>-18.126999999396503</v>
      </c>
      <c r="FR109" s="113">
        <f t="shared" si="412"/>
        <v>-2.6550000000000011</v>
      </c>
      <c r="FS109" s="114">
        <f t="shared" si="626"/>
        <v>200.08036642268092</v>
      </c>
      <c r="FT109" s="113">
        <f t="shared" si="388"/>
        <v>52.796389061978921</v>
      </c>
      <c r="FU109" s="97">
        <f t="shared" si="413"/>
        <v>-0.66000000014901161</v>
      </c>
      <c r="FV109" s="113">
        <f t="shared" si="413"/>
        <v>-0.22699999995529652</v>
      </c>
      <c r="FW109" s="113">
        <f t="shared" si="413"/>
        <v>-4.2000000000001592E-2</v>
      </c>
      <c r="FX109" s="114">
        <f t="shared" si="627"/>
        <v>198.98011195973106</v>
      </c>
      <c r="FY109" s="115">
        <f t="shared" si="628"/>
        <v>0.69794627313024593</v>
      </c>
      <c r="FZ109" s="116">
        <v>0.04</v>
      </c>
      <c r="GA109" s="99">
        <f t="shared" si="517"/>
        <v>0.58997994347442595</v>
      </c>
      <c r="GB109" s="124"/>
      <c r="GC109" s="101">
        <f t="shared" si="518"/>
        <v>18.046766501835254</v>
      </c>
      <c r="GD109" s="107"/>
      <c r="GE109" s="107"/>
      <c r="GF109" s="107"/>
      <c r="GG109" s="126"/>
      <c r="GH109" s="127"/>
      <c r="GI109" s="128"/>
      <c r="GJ109" s="109"/>
      <c r="GK109" s="129"/>
      <c r="GL109" s="101"/>
      <c r="GM109" s="119"/>
    </row>
    <row r="110" spans="1:195" x14ac:dyDescent="0.35">
      <c r="A110" s="157" t="s">
        <v>82</v>
      </c>
      <c r="B110" s="44">
        <v>42110</v>
      </c>
      <c r="C110" s="113">
        <v>1727854.906</v>
      </c>
      <c r="D110" s="113">
        <v>6448619.5920000002</v>
      </c>
      <c r="E110" s="133">
        <v>156.239</v>
      </c>
      <c r="F110" s="20" t="s">
        <v>153</v>
      </c>
      <c r="H110" s="23"/>
      <c r="O110" s="89" t="s">
        <v>82</v>
      </c>
      <c r="P110" s="90">
        <v>1727807.3810000001</v>
      </c>
      <c r="Q110" s="90">
        <v>6448601.7510000002</v>
      </c>
      <c r="R110" s="90">
        <v>149.40600000000001</v>
      </c>
      <c r="S110" s="97">
        <f t="shared" si="455"/>
        <v>-47.524999999906868</v>
      </c>
      <c r="T110" s="113">
        <f t="shared" si="456"/>
        <v>-17.841000000014901</v>
      </c>
      <c r="U110" s="113">
        <f t="shared" si="457"/>
        <v>-6.8329999999999984</v>
      </c>
      <c r="V110" s="114">
        <f t="shared" si="631"/>
        <v>200.57625686140261</v>
      </c>
      <c r="W110" s="115">
        <f t="shared" si="632"/>
        <v>50.763440643751473</v>
      </c>
      <c r="X110" s="113"/>
      <c r="Y110" s="113"/>
      <c r="Z110" s="113"/>
      <c r="AA110" s="114"/>
      <c r="AB110" s="115"/>
      <c r="AC110" s="93"/>
      <c r="AD110" s="122">
        <v>0.732093871111684</v>
      </c>
      <c r="AE110" s="123"/>
      <c r="AF110" s="96"/>
      <c r="AG110" s="97"/>
      <c r="AH110" s="113"/>
      <c r="AI110" s="113"/>
      <c r="AJ110" s="114"/>
      <c r="AK110" s="115"/>
      <c r="AL110" s="116"/>
      <c r="AM110" s="99"/>
      <c r="AN110" s="124"/>
      <c r="AO110" s="101"/>
      <c r="AP110" s="89"/>
      <c r="AQ110" s="2"/>
      <c r="AR110" s="2"/>
      <c r="AS110" s="4"/>
      <c r="AT110" s="107"/>
      <c r="AU110" s="107"/>
      <c r="AV110" s="107"/>
      <c r="AW110" s="126"/>
      <c r="AX110" s="127"/>
      <c r="AY110" s="107"/>
      <c r="AZ110" s="107"/>
      <c r="BA110" s="107"/>
      <c r="BB110" s="126"/>
      <c r="BC110" s="127"/>
      <c r="BD110" s="128"/>
      <c r="BE110" s="109"/>
      <c r="BF110" s="129"/>
      <c r="BG110" s="101"/>
      <c r="BH110" s="112" t="s">
        <v>82</v>
      </c>
      <c r="BI110" s="90">
        <v>1727806.9350000001</v>
      </c>
      <c r="BJ110" s="90">
        <v>6448601.6449999996</v>
      </c>
      <c r="BK110" s="90">
        <v>149.35300000000001</v>
      </c>
      <c r="BL110" s="97">
        <f t="shared" si="393"/>
        <v>-47.970999999903142</v>
      </c>
      <c r="BM110" s="113">
        <f t="shared" si="394"/>
        <v>-17.947000000625849</v>
      </c>
      <c r="BN110" s="113">
        <f t="shared" si="395"/>
        <v>-6.8859999999999957</v>
      </c>
      <c r="BO110" s="114">
        <f t="shared" si="396"/>
        <v>200.51192210151373</v>
      </c>
      <c r="BP110" s="113">
        <f t="shared" si="397"/>
        <v>51.218274570832349</v>
      </c>
      <c r="BQ110" s="97">
        <f t="shared" si="398"/>
        <v>-0.44599999999627471</v>
      </c>
      <c r="BR110" s="113">
        <f t="shared" si="399"/>
        <v>-0.10600000061094761</v>
      </c>
      <c r="BS110" s="113">
        <f t="shared" si="400"/>
        <v>-5.2999999999997272E-2</v>
      </c>
      <c r="BT110" s="114">
        <f t="shared" si="391"/>
        <v>193.36933866226607</v>
      </c>
      <c r="BU110" s="115">
        <f t="shared" si="392"/>
        <v>0.45842338523050713</v>
      </c>
      <c r="BV110" s="116">
        <v>0.04</v>
      </c>
      <c r="BW110" s="99">
        <f t="shared" si="506"/>
        <v>0.4810318837675836</v>
      </c>
      <c r="BX110" s="124"/>
      <c r="BY110" s="96">
        <f t="shared" si="507"/>
        <v>-34.293687906833995</v>
      </c>
      <c r="BZ110" s="97"/>
      <c r="CA110" s="97"/>
      <c r="CB110" s="97"/>
      <c r="CC110" s="114"/>
      <c r="CD110" s="115"/>
      <c r="CE110" s="116"/>
      <c r="CF110" s="99"/>
      <c r="CG110" s="124"/>
      <c r="CH110" s="101"/>
      <c r="CI110" s="89"/>
      <c r="CJ110" s="2"/>
      <c r="CK110" s="1"/>
      <c r="CL110" s="3"/>
      <c r="CM110" s="107"/>
      <c r="CN110" s="107"/>
      <c r="CO110" s="107"/>
      <c r="CP110" s="126"/>
      <c r="CQ110" s="127"/>
      <c r="CR110" s="107"/>
      <c r="CS110" s="107"/>
      <c r="CT110" s="107"/>
      <c r="CU110" s="126"/>
      <c r="CV110" s="127"/>
      <c r="CW110" s="128"/>
      <c r="CX110" s="109"/>
      <c r="CY110" s="129"/>
      <c r="CZ110" s="101"/>
      <c r="DA110" s="112" t="s">
        <v>82</v>
      </c>
      <c r="DB110" s="1">
        <v>1727806.4410000001</v>
      </c>
      <c r="DC110" s="1">
        <v>6448601.4939999999</v>
      </c>
      <c r="DD110" s="1">
        <v>149.34100000000001</v>
      </c>
      <c r="DE110" s="97">
        <f t="shared" si="401"/>
        <v>-48.464999999850988</v>
      </c>
      <c r="DF110" s="113">
        <f t="shared" si="402"/>
        <v>-18.098000000230968</v>
      </c>
      <c r="DG110" s="113">
        <f t="shared" si="403"/>
        <v>-6.8979999999999961</v>
      </c>
      <c r="DH110" s="114">
        <f t="shared" si="339"/>
        <v>200.47684478961125</v>
      </c>
      <c r="DI110" s="113">
        <f t="shared" si="377"/>
        <v>51.733875062611695</v>
      </c>
      <c r="DJ110" s="97">
        <f t="shared" si="508"/>
        <v>-0.49399999994784594</v>
      </c>
      <c r="DK110" s="113">
        <f t="shared" si="509"/>
        <v>-0.15099999960511923</v>
      </c>
      <c r="DL110" s="113">
        <f t="shared" si="510"/>
        <v>-1.2000000000000455E-2</v>
      </c>
      <c r="DM110" s="114">
        <f t="shared" si="511"/>
        <v>196.99671636357417</v>
      </c>
      <c r="DN110" s="115">
        <f t="shared" si="512"/>
        <v>0.51656267754186203</v>
      </c>
      <c r="DO110" s="116">
        <v>0.04</v>
      </c>
      <c r="DP110" s="99">
        <f t="shared" si="513"/>
        <v>0.47609463367913551</v>
      </c>
      <c r="DQ110" s="124"/>
      <c r="DR110" s="96">
        <f t="shared" si="514"/>
        <v>-1.0263872843059962</v>
      </c>
      <c r="DS110" s="97"/>
      <c r="DT110" s="97"/>
      <c r="DU110" s="97"/>
      <c r="DV110" s="114"/>
      <c r="DW110" s="115"/>
      <c r="DX110" s="116"/>
      <c r="DY110" s="99"/>
      <c r="DZ110" s="124"/>
      <c r="EA110" s="101"/>
      <c r="EB110" s="112" t="s">
        <v>82</v>
      </c>
      <c r="EC110" s="1">
        <v>1727805.9569999999</v>
      </c>
      <c r="ED110" s="1">
        <v>6448601.3569999998</v>
      </c>
      <c r="EE110" s="1">
        <v>149.249</v>
      </c>
      <c r="EF110" s="97">
        <f t="shared" si="404"/>
        <v>-48.949000000022352</v>
      </c>
      <c r="EG110" s="113">
        <f t="shared" si="405"/>
        <v>-18.235000000335276</v>
      </c>
      <c r="EH110" s="113">
        <f t="shared" si="406"/>
        <v>-6.9900000000000091</v>
      </c>
      <c r="EI110" s="114">
        <f t="shared" si="581"/>
        <v>200.43190158443321</v>
      </c>
      <c r="EJ110" s="113">
        <f t="shared" si="582"/>
        <v>52.235235483478156</v>
      </c>
      <c r="EK110" s="97">
        <f t="shared" si="407"/>
        <v>-0.48400000017136335</v>
      </c>
      <c r="EL110" s="113">
        <f t="shared" si="408"/>
        <v>-0.13700000010430813</v>
      </c>
      <c r="EM110" s="113">
        <f t="shared" si="409"/>
        <v>-9.200000000001296E-2</v>
      </c>
      <c r="EN110" s="114">
        <f t="shared" si="583"/>
        <v>195.80458187716576</v>
      </c>
      <c r="EO110" s="115">
        <f t="shared" si="584"/>
        <v>0.50301590451442002</v>
      </c>
      <c r="EP110" s="116">
        <v>0.04</v>
      </c>
      <c r="EQ110" s="99">
        <f t="shared" si="515"/>
        <v>0.54675641795045649</v>
      </c>
      <c r="ER110" s="124"/>
      <c r="ES110" s="101">
        <f t="shared" si="516"/>
        <v>14.841961927876635</v>
      </c>
      <c r="ET110" s="89"/>
      <c r="EU110" s="119"/>
      <c r="EV110" s="119"/>
      <c r="EW110" s="208"/>
      <c r="EX110" s="107"/>
      <c r="EY110" s="107"/>
      <c r="EZ110" s="107"/>
      <c r="FA110" s="126"/>
      <c r="FB110" s="127"/>
      <c r="FC110" s="107"/>
      <c r="FD110" s="107"/>
      <c r="FE110" s="107"/>
      <c r="FF110" s="126"/>
      <c r="FG110" s="127"/>
      <c r="FH110" s="128"/>
      <c r="FI110" s="109"/>
      <c r="FJ110" s="129"/>
      <c r="FK110" s="101"/>
      <c r="FL110" s="112" t="s">
        <v>82</v>
      </c>
      <c r="FM110" s="1">
        <v>1727805.273</v>
      </c>
      <c r="FN110" s="1">
        <v>6448601.1469999999</v>
      </c>
      <c r="FO110" s="1">
        <v>149.21600000000001</v>
      </c>
      <c r="FP110" s="97">
        <f t="shared" si="410"/>
        <v>-49.632999999914318</v>
      </c>
      <c r="FQ110" s="113">
        <f t="shared" si="411"/>
        <v>-18.445000000298023</v>
      </c>
      <c r="FR110" s="113">
        <f t="shared" si="412"/>
        <v>-7.0229999999999961</v>
      </c>
      <c r="FS110" s="114">
        <f t="shared" si="626"/>
        <v>200.38646300434627</v>
      </c>
      <c r="FT110" s="113">
        <f t="shared" si="388"/>
        <v>52.949529875179145</v>
      </c>
      <c r="FU110" s="97">
        <f t="shared" si="413"/>
        <v>-0.68399999989196658</v>
      </c>
      <c r="FV110" s="113">
        <f t="shared" si="413"/>
        <v>-0.2099999999627471</v>
      </c>
      <c r="FW110" s="113">
        <f t="shared" si="413"/>
        <v>-3.299999999998704E-2</v>
      </c>
      <c r="FX110" s="114">
        <f t="shared" si="627"/>
        <v>197.06740481815172</v>
      </c>
      <c r="FY110" s="115">
        <f t="shared" si="628"/>
        <v>0.71551100609044727</v>
      </c>
      <c r="FZ110" s="116">
        <v>0.04</v>
      </c>
      <c r="GA110" s="99">
        <f t="shared" si="517"/>
        <v>0.60482756220663336</v>
      </c>
      <c r="GB110" s="124"/>
      <c r="GC110" s="101">
        <f t="shared" si="518"/>
        <v>10.621026539360878</v>
      </c>
      <c r="GD110" s="107"/>
      <c r="GE110" s="107"/>
      <c r="GF110" s="107"/>
      <c r="GG110" s="126"/>
      <c r="GH110" s="127"/>
      <c r="GI110" s="128"/>
      <c r="GJ110" s="109"/>
      <c r="GK110" s="129"/>
      <c r="GL110" s="101"/>
      <c r="GM110" s="119"/>
    </row>
    <row r="111" spans="1:195" x14ac:dyDescent="0.35">
      <c r="A111" s="157" t="s">
        <v>151</v>
      </c>
      <c r="B111" s="44">
        <v>45573</v>
      </c>
      <c r="C111" s="158">
        <v>1728433.662</v>
      </c>
      <c r="D111" s="107">
        <v>6449741.6069999998</v>
      </c>
      <c r="E111" s="107">
        <v>284.84500000000003</v>
      </c>
      <c r="F111" s="20" t="s">
        <v>119</v>
      </c>
      <c r="H111" s="23"/>
      <c r="O111" s="89" t="s">
        <v>151</v>
      </c>
      <c r="P111" s="90">
        <v>1728419.6850000001</v>
      </c>
      <c r="Q111" s="90">
        <v>6449739.7060000002</v>
      </c>
      <c r="R111" s="90">
        <v>282.61</v>
      </c>
      <c r="S111" s="97">
        <f t="shared" si="455"/>
        <v>-13.976999999955297</v>
      </c>
      <c r="T111" s="113">
        <f t="shared" si="456"/>
        <v>-1.9009999996051192</v>
      </c>
      <c r="U111" s="113">
        <f t="shared" si="457"/>
        <v>-2.2350000000000136</v>
      </c>
      <c r="V111" s="114">
        <f t="shared" ref="V111:V112" si="633">IF(DEGREES(ATAN2(S111,T111))&lt;0,(DEGREES(ATAN2(S111,T111)))+360,DEGREES(ATAN2(S111,T111)))</f>
        <v>187.74522572460103</v>
      </c>
      <c r="W111" s="115">
        <f t="shared" ref="W111:W112" si="634">SQRT(POWER(S111,2)+POWER(T111,2))</f>
        <v>14.105684315099676</v>
      </c>
      <c r="X111" s="113"/>
      <c r="Y111" s="113"/>
      <c r="Z111" s="113"/>
      <c r="AA111" s="114"/>
      <c r="AB111" s="115"/>
      <c r="AC111" s="93"/>
      <c r="AD111" s="122">
        <v>0.81250823414146267</v>
      </c>
      <c r="AE111" s="123"/>
      <c r="AF111" s="96"/>
      <c r="AG111" s="97"/>
      <c r="AH111" s="113"/>
      <c r="AI111" s="113"/>
      <c r="AJ111" s="114"/>
      <c r="AK111" s="115"/>
      <c r="AL111" s="116"/>
      <c r="AM111" s="99"/>
      <c r="AN111" s="124"/>
      <c r="AO111" s="101"/>
      <c r="AP111" s="89" t="s">
        <v>151</v>
      </c>
      <c r="AQ111" s="1">
        <v>1728419.405</v>
      </c>
      <c r="AR111" s="1">
        <v>6449739.6239999998</v>
      </c>
      <c r="AS111" s="3">
        <v>282.66199999999998</v>
      </c>
      <c r="AT111" s="107">
        <f>AQ111-C111</f>
        <v>-14.256999999983236</v>
      </c>
      <c r="AU111" s="107">
        <f>AR111-D111</f>
        <v>-1.9830000000074506</v>
      </c>
      <c r="AV111" s="107">
        <f>AS111-E111</f>
        <v>-2.1830000000000496</v>
      </c>
      <c r="AW111" s="126">
        <f t="shared" ref="AW111" si="635">IF(DEGREES(ATAN2(AT111,AU111))&lt;0,(DEGREES(ATAN2(AT111,AU111)))+360,DEGREES(ATAN2(AT111,AU111)))</f>
        <v>187.91844297337647</v>
      </c>
      <c r="AX111" s="127">
        <f t="shared" ref="AX111" si="636">SQRT(POWER(AT111,2)+POWER(AU111,2))</f>
        <v>14.394246697884247</v>
      </c>
      <c r="AY111" s="107">
        <f t="shared" ref="AY111" si="637">AQ111-P111</f>
        <v>-0.28000000002793968</v>
      </c>
      <c r="AZ111" s="107">
        <f t="shared" ref="AZ111" si="638">AR111-Q111</f>
        <v>-8.2000000402331352E-2</v>
      </c>
      <c r="BA111" s="107">
        <f t="shared" ref="BA111" si="639">AS111-R111</f>
        <v>5.1999999999964075E-2</v>
      </c>
      <c r="BB111" s="126">
        <f t="shared" ref="BB111" si="640">IF(DEGREES(ATAN2(AY111,AZ111))&lt;0,(DEGREES(ATAN2(AY111,AZ111)))+360,DEGREES(ATAN2(AY111,AZ111)))</f>
        <v>196.32304630333894</v>
      </c>
      <c r="BC111" s="127">
        <f t="shared" ref="BC111" si="641">SQRT(POWER(AY111,2)+POWER(AZ111,2))</f>
        <v>0.29176017562653844</v>
      </c>
      <c r="BD111" s="128">
        <v>0.04</v>
      </c>
      <c r="BE111" s="109">
        <f t="shared" ref="BE111" si="642">BC111/0.46</f>
        <v>0.63426125136204003</v>
      </c>
      <c r="BF111" s="129"/>
      <c r="BG111" s="156">
        <v>-20.077383121154512</v>
      </c>
      <c r="BH111" s="112" t="s">
        <v>151</v>
      </c>
      <c r="BI111" s="90">
        <v>1728419.077</v>
      </c>
      <c r="BJ111" s="90">
        <v>6449739.5999999996</v>
      </c>
      <c r="BK111" s="90">
        <v>282.529</v>
      </c>
      <c r="BL111" s="97">
        <f t="shared" si="393"/>
        <v>-14.584999999962747</v>
      </c>
      <c r="BM111" s="113">
        <f t="shared" si="394"/>
        <v>-2.0070000002160668</v>
      </c>
      <c r="BN111" s="113">
        <f t="shared" si="395"/>
        <v>-2.3160000000000309</v>
      </c>
      <c r="BO111" s="114">
        <f t="shared" si="396"/>
        <v>187.83510066009919</v>
      </c>
      <c r="BP111" s="113">
        <f t="shared" si="397"/>
        <v>14.722441169852933</v>
      </c>
      <c r="BQ111" s="97">
        <f t="shared" si="398"/>
        <v>-0.60800000000745058</v>
      </c>
      <c r="BR111" s="113">
        <f t="shared" si="399"/>
        <v>-0.10600000061094761</v>
      </c>
      <c r="BS111" s="113">
        <f t="shared" si="400"/>
        <v>-8.100000000001728E-2</v>
      </c>
      <c r="BT111" s="114">
        <f t="shared" si="391"/>
        <v>189.88966698337759</v>
      </c>
      <c r="BU111" s="115">
        <f t="shared" si="392"/>
        <v>0.61717096508064995</v>
      </c>
      <c r="BV111" s="116">
        <v>0.04</v>
      </c>
      <c r="BW111" s="99">
        <f t="shared" si="506"/>
        <v>0.6476085677656348</v>
      </c>
      <c r="BX111" s="124"/>
      <c r="BY111" s="96">
        <f t="shared" si="507"/>
        <v>-20.295137876364933</v>
      </c>
      <c r="BZ111" s="97">
        <f t="shared" si="423"/>
        <v>-0.3279999999795109</v>
      </c>
      <c r="CA111" s="97">
        <f t="shared" si="423"/>
        <v>-2.4000000208616257E-2</v>
      </c>
      <c r="CB111" s="97">
        <f t="shared" si="423"/>
        <v>-0.13299999999998136</v>
      </c>
      <c r="CC111" s="114">
        <f t="shared" ref="CC111" si="643">IF(DEGREES(ATAN2(BZ111,CA111))&lt;0,(DEGREES(ATAN2(BZ111,CA111)))+360,DEGREES(ATAN2(BZ111,CA111)))</f>
        <v>184.1849161616264</v>
      </c>
      <c r="CD111" s="115">
        <f t="shared" ref="CD111" si="644">SQRT(POWER(BZ111,2)+POWER(CA111,2))</f>
        <v>0.32887687665230086</v>
      </c>
      <c r="CE111" s="116">
        <v>0.04</v>
      </c>
      <c r="CF111" s="99">
        <f t="shared" ref="CF111" si="645">CD111/0.49</f>
        <v>0.67117729929040992</v>
      </c>
      <c r="CG111" s="124"/>
      <c r="CH111" s="101">
        <f t="shared" si="530"/>
        <v>5.8203221226418522</v>
      </c>
      <c r="CI111" s="89" t="s">
        <v>151</v>
      </c>
      <c r="CJ111" s="1">
        <v>1728418.801</v>
      </c>
      <c r="CK111" s="1">
        <v>6449739.5480000004</v>
      </c>
      <c r="CL111" s="3">
        <v>282.46699999999998</v>
      </c>
      <c r="CM111" s="107">
        <f t="shared" si="426"/>
        <v>-14.861000000033528</v>
      </c>
      <c r="CN111" s="107">
        <f t="shared" si="427"/>
        <v>-2.0589999994263053</v>
      </c>
      <c r="CO111" s="107">
        <f t="shared" si="428"/>
        <v>-2.3780000000000427</v>
      </c>
      <c r="CP111" s="126">
        <f t="shared" ref="CP111" si="646">IF(DEGREES(ATAN2(CM111,CN111))&lt;0,(DEGREES(ATAN2(CM111,CN111)))+360,DEGREES(ATAN2(CM111,CN111)))</f>
        <v>187.8881443496316</v>
      </c>
      <c r="CQ111" s="127">
        <f t="shared" ref="CQ111" si="647">SQRT(POWER(CM111,2)+POWER(CN111,2))</f>
        <v>15.002959774612275</v>
      </c>
      <c r="CR111" s="107">
        <f t="shared" ref="CR111" si="648">CJ111-BI111</f>
        <v>-0.27600000007078052</v>
      </c>
      <c r="CS111" s="107">
        <f t="shared" ref="CS111" si="649">CK111-BJ111</f>
        <v>-5.1999999210238457E-2</v>
      </c>
      <c r="CT111" s="107">
        <f t="shared" ref="CT111" si="650">CL111-BK111</f>
        <v>-6.2000000000011823E-2</v>
      </c>
      <c r="CU111" s="126">
        <f t="shared" ref="CU111" si="651">IF(DEGREES(ATAN2(CR111,CS111))&lt;0,(DEGREES(ATAN2(CR111,CS111)))+360,DEGREES(ATAN2(CR111,CS111)))</f>
        <v>190.6697826434941</v>
      </c>
      <c r="CV111" s="127">
        <f t="shared" ref="CV111" si="652">SQRT(POWER(CR111,2)+POWER(CS111,2))</f>
        <v>0.28085583482800502</v>
      </c>
      <c r="CW111" s="128">
        <v>0.04</v>
      </c>
      <c r="CX111" s="109">
        <f t="shared" ref="CX111" si="653">CV111/0.46</f>
        <v>0.61055616266957613</v>
      </c>
      <c r="CY111" s="129"/>
      <c r="CZ111" s="101">
        <f t="shared" ref="CZ111:CZ115" si="654">(CX111/CF111-1)*100</f>
        <v>-9.0320600361371568</v>
      </c>
      <c r="DA111" s="112" t="s">
        <v>151</v>
      </c>
      <c r="DB111" s="1">
        <v>1728418.38</v>
      </c>
      <c r="DC111" s="1">
        <v>6449739.5099999998</v>
      </c>
      <c r="DD111" s="1">
        <v>282.41000000000003</v>
      </c>
      <c r="DE111" s="97">
        <f t="shared" si="401"/>
        <v>-15.282000000122935</v>
      </c>
      <c r="DF111" s="113">
        <f t="shared" si="402"/>
        <v>-2.0970000000670552</v>
      </c>
      <c r="DG111" s="113">
        <f t="shared" si="403"/>
        <v>-2.4350000000000023</v>
      </c>
      <c r="DH111" s="114">
        <f t="shared" si="339"/>
        <v>187.81334535147761</v>
      </c>
      <c r="DI111" s="113">
        <f t="shared" si="377"/>
        <v>15.42520447203338</v>
      </c>
      <c r="DJ111" s="97">
        <f t="shared" si="508"/>
        <v>-0.69700000016018748</v>
      </c>
      <c r="DK111" s="113">
        <f t="shared" si="509"/>
        <v>-8.9999999850988388E-2</v>
      </c>
      <c r="DL111" s="113">
        <f t="shared" si="510"/>
        <v>-0.11899999999997135</v>
      </c>
      <c r="DM111" s="114">
        <f t="shared" si="511"/>
        <v>187.35759587818364</v>
      </c>
      <c r="DN111" s="115">
        <f t="shared" si="512"/>
        <v>0.70278659648322783</v>
      </c>
      <c r="DO111" s="116">
        <v>0.04</v>
      </c>
      <c r="DP111" s="99">
        <f t="shared" si="513"/>
        <v>0.64772958201219155</v>
      </c>
      <c r="DQ111" s="124"/>
      <c r="DR111" s="96">
        <f t="shared" si="514"/>
        <v>1.868632574986151E-2</v>
      </c>
      <c r="DS111" s="97">
        <f t="shared" ref="DS111" si="655">DB111-CJ111</f>
        <v>-0.42100000008940697</v>
      </c>
      <c r="DT111" s="97">
        <f t="shared" ref="DT111" si="656">DC111-CK111</f>
        <v>-3.8000000640749931E-2</v>
      </c>
      <c r="DU111" s="97">
        <f t="shared" ref="DU111" si="657">DD111-CL111</f>
        <v>-5.6999999999959527E-2</v>
      </c>
      <c r="DV111" s="114">
        <f t="shared" ref="DV111" si="658">IF(DEGREES(ATAN2(DS111,DT111))&lt;0,(DEGREES(ATAN2(DS111,DT111)))+360,DEGREES(ATAN2(DS111,DT111)))</f>
        <v>185.1576144043909</v>
      </c>
      <c r="DW111" s="115">
        <f t="shared" ref="DW111" si="659">SQRT(POWER(DS111,2)+POWER(DT111,2))</f>
        <v>0.42271148567785288</v>
      </c>
      <c r="DX111" s="116">
        <v>0.04</v>
      </c>
      <c r="DY111" s="99">
        <f t="shared" si="441"/>
        <v>0.67633837708456457</v>
      </c>
      <c r="DZ111" s="124"/>
      <c r="EA111" s="101">
        <f t="shared" ref="EA111" si="660">(DY111/CX111-1)*100</f>
        <v>10.774146333625456</v>
      </c>
      <c r="EB111" s="112" t="s">
        <v>151</v>
      </c>
      <c r="EC111" s="1">
        <v>1728417.7690000001</v>
      </c>
      <c r="ED111" s="1">
        <v>6449739.4100000001</v>
      </c>
      <c r="EE111" s="1">
        <v>282.339</v>
      </c>
      <c r="EF111" s="97">
        <f t="shared" si="404"/>
        <v>-15.892999999923632</v>
      </c>
      <c r="EG111" s="113">
        <f t="shared" si="405"/>
        <v>-2.1969999996945262</v>
      </c>
      <c r="EH111" s="113">
        <f t="shared" si="406"/>
        <v>-2.5060000000000286</v>
      </c>
      <c r="EI111" s="114">
        <f t="shared" si="581"/>
        <v>187.87051356210716</v>
      </c>
      <c r="EJ111" s="113">
        <f t="shared" si="582"/>
        <v>16.044134691413877</v>
      </c>
      <c r="EK111" s="97">
        <f t="shared" si="407"/>
        <v>-0.61099999980069697</v>
      </c>
      <c r="EL111" s="113">
        <f t="shared" si="408"/>
        <v>-9.999999962747097E-2</v>
      </c>
      <c r="EM111" s="113">
        <f t="shared" si="409"/>
        <v>-7.1000000000026375E-2</v>
      </c>
      <c r="EN111" s="114">
        <f t="shared" si="583"/>
        <v>189.29496907493268</v>
      </c>
      <c r="EO111" s="115">
        <f t="shared" si="584"/>
        <v>0.61912922696473149</v>
      </c>
      <c r="EP111" s="116">
        <v>0.04</v>
      </c>
      <c r="EQ111" s="99">
        <f t="shared" si="515"/>
        <v>0.67296655104862113</v>
      </c>
      <c r="ER111" s="124"/>
      <c r="ES111" s="101">
        <f t="shared" si="516"/>
        <v>3.8962199253012697</v>
      </c>
      <c r="ET111" s="89" t="s">
        <v>151</v>
      </c>
      <c r="EU111" s="119">
        <v>1728417.4280000001</v>
      </c>
      <c r="EV111" s="119">
        <v>6449739.3439999996</v>
      </c>
      <c r="EW111" s="208">
        <v>282.27699999999999</v>
      </c>
      <c r="EX111" s="107">
        <f t="shared" si="442"/>
        <v>-16.233999999938533</v>
      </c>
      <c r="EY111" s="107">
        <f t="shared" si="443"/>
        <v>-2.2630000002682209</v>
      </c>
      <c r="EZ111" s="107">
        <f t="shared" si="444"/>
        <v>-2.5680000000000405</v>
      </c>
      <c r="FA111" s="126">
        <f t="shared" ref="FA111" si="661">IF(DEGREES(ATAN2(EX111,EY111))&lt;0,(DEGREES(ATAN2(EX111,EY111)))+360,DEGREES(ATAN2(EX111,EY111)))</f>
        <v>187.93582314224761</v>
      </c>
      <c r="FB111" s="127">
        <f t="shared" ref="FB111" si="662">SQRT(POWER(EX111,2)+POWER(EY111,2))</f>
        <v>16.390970837605021</v>
      </c>
      <c r="FC111" s="107">
        <f t="shared" si="447"/>
        <v>-0.34100000001490116</v>
      </c>
      <c r="FD111" s="107">
        <f t="shared" si="448"/>
        <v>-6.6000000573694706E-2</v>
      </c>
      <c r="FE111" s="107">
        <f t="shared" si="449"/>
        <v>-6.2000000000011823E-2</v>
      </c>
      <c r="FF111" s="126">
        <f t="shared" ref="FF111" si="663">IF(DEGREES(ATAN2(FC111,FD111))&lt;0,(DEGREES(ATAN2(FC111,FD111)))+360,DEGREES(ATAN2(FC111,FD111)))</f>
        <v>190.95406273584442</v>
      </c>
      <c r="FG111" s="127">
        <f t="shared" ref="FG111" si="664">SQRT(POWER(FC111,2)+POWER(FD111,2))</f>
        <v>0.34732837500827701</v>
      </c>
      <c r="FH111" s="128">
        <v>0.04</v>
      </c>
      <c r="FI111" s="109">
        <f t="shared" si="549"/>
        <v>0.70452003044275258</v>
      </c>
      <c r="FJ111" s="129"/>
      <c r="FK111" s="101">
        <f t="shared" ref="FK111" si="665">(FI111/EQ111-1)*100</f>
        <v>4.6887143714594126</v>
      </c>
      <c r="FL111" s="112" t="s">
        <v>151</v>
      </c>
      <c r="FM111" s="1">
        <v>1728416.9169999999</v>
      </c>
      <c r="FN111" s="1">
        <v>6449739.2429999998</v>
      </c>
      <c r="FO111" s="1">
        <v>282.12299999999999</v>
      </c>
      <c r="FP111" s="97">
        <f t="shared" si="410"/>
        <v>-16.745000000111759</v>
      </c>
      <c r="FQ111" s="113">
        <f t="shared" si="411"/>
        <v>-2.3640000000596046</v>
      </c>
      <c r="FR111" s="113">
        <f t="shared" si="412"/>
        <v>-2.7220000000000368</v>
      </c>
      <c r="FS111" s="114">
        <f t="shared" si="626"/>
        <v>188.03571071068183</v>
      </c>
      <c r="FT111" s="113">
        <f t="shared" si="388"/>
        <v>16.911047306539729</v>
      </c>
      <c r="FU111" s="97">
        <f t="shared" si="413"/>
        <v>-0.85200000018812716</v>
      </c>
      <c r="FV111" s="113">
        <f t="shared" si="413"/>
        <v>-0.16700000036507845</v>
      </c>
      <c r="FW111" s="113">
        <f t="shared" si="413"/>
        <v>-0.21600000000000819</v>
      </c>
      <c r="FX111" s="114">
        <f t="shared" si="627"/>
        <v>191.08991364186602</v>
      </c>
      <c r="FY111" s="115">
        <f t="shared" si="628"/>
        <v>0.86821253183912572</v>
      </c>
      <c r="FZ111" s="116">
        <v>0.04</v>
      </c>
      <c r="GA111" s="99">
        <f t="shared" si="517"/>
        <v>0.73390746562901576</v>
      </c>
      <c r="GB111" s="124"/>
      <c r="GC111" s="101">
        <f t="shared" si="518"/>
        <v>9.0555636807559061</v>
      </c>
      <c r="GD111" s="107">
        <f t="shared" si="452"/>
        <v>-0.511000000173226</v>
      </c>
      <c r="GE111" s="107">
        <f t="shared" si="452"/>
        <v>-0.10099999979138374</v>
      </c>
      <c r="GF111" s="107">
        <f t="shared" si="452"/>
        <v>-0.15399999999999636</v>
      </c>
      <c r="GG111" s="126">
        <f t="shared" ref="GG111" si="666">IF(DEGREES(ATAN2(GD111,GE111))&lt;0,(DEGREES(ATAN2(GD111,GE111)))+360,DEGREES(ATAN2(GD111,GE111)))</f>
        <v>191.18049943113792</v>
      </c>
      <c r="GH111" s="127">
        <f t="shared" ref="GH111" si="667">SQRT(POWER(GD111,2)+POWER(GE111,2))</f>
        <v>0.5208857841551221</v>
      </c>
      <c r="GI111" s="128">
        <v>0.04</v>
      </c>
      <c r="GJ111" s="109">
        <f t="shared" si="553"/>
        <v>0.75490693355814797</v>
      </c>
      <c r="GK111" s="129"/>
      <c r="GL111" s="101">
        <f t="shared" si="554"/>
        <v>7.1519475583582626</v>
      </c>
      <c r="GM111" s="119"/>
    </row>
    <row r="112" spans="1:195" x14ac:dyDescent="0.35">
      <c r="A112" s="157" t="s">
        <v>96</v>
      </c>
      <c r="B112" s="44">
        <v>45209</v>
      </c>
      <c r="C112" s="137">
        <v>1727650.3230000001</v>
      </c>
      <c r="D112" s="113">
        <v>6449341.4249999998</v>
      </c>
      <c r="E112" s="113">
        <v>195.886</v>
      </c>
      <c r="F112" s="20" t="s">
        <v>119</v>
      </c>
      <c r="H112" s="23"/>
      <c r="O112" s="89" t="s">
        <v>96</v>
      </c>
      <c r="P112" s="90">
        <v>1727611.79</v>
      </c>
      <c r="Q112" s="90">
        <v>6449325.2869999995</v>
      </c>
      <c r="R112" s="90">
        <v>199.12299999999999</v>
      </c>
      <c r="S112" s="97">
        <f t="shared" si="455"/>
        <v>-38.533000000054017</v>
      </c>
      <c r="T112" s="113">
        <f t="shared" si="456"/>
        <v>-16.138000000268221</v>
      </c>
      <c r="U112" s="113">
        <f t="shared" si="457"/>
        <v>3.2369999999999948</v>
      </c>
      <c r="V112" s="114">
        <f t="shared" si="633"/>
        <v>202.72441570914518</v>
      </c>
      <c r="W112" s="115">
        <f t="shared" si="634"/>
        <v>41.775915705257972</v>
      </c>
      <c r="X112" s="113"/>
      <c r="Y112" s="113"/>
      <c r="Z112" s="113"/>
      <c r="AA112" s="114"/>
      <c r="AB112" s="115"/>
      <c r="AC112" s="93"/>
      <c r="AD112" s="122">
        <v>0.73897690030095797</v>
      </c>
      <c r="AE112" s="123"/>
      <c r="AF112" s="96"/>
      <c r="AG112" s="97"/>
      <c r="AH112" s="113"/>
      <c r="AI112" s="113"/>
      <c r="AJ112" s="114"/>
      <c r="AK112" s="115"/>
      <c r="AL112" s="116"/>
      <c r="AM112" s="99"/>
      <c r="AN112" s="124"/>
      <c r="AO112" s="101"/>
      <c r="AP112" s="89"/>
      <c r="AQ112" s="2"/>
      <c r="AR112" s="2"/>
      <c r="AS112" s="4"/>
      <c r="AT112" s="107"/>
      <c r="AU112" s="107"/>
      <c r="AV112" s="107"/>
      <c r="AW112" s="126"/>
      <c r="AX112" s="127"/>
      <c r="AY112" s="107"/>
      <c r="AZ112" s="107"/>
      <c r="BA112" s="107"/>
      <c r="BB112" s="126"/>
      <c r="BC112" s="127"/>
      <c r="BD112" s="128"/>
      <c r="BE112" s="109"/>
      <c r="BF112" s="129"/>
      <c r="BG112" s="155"/>
      <c r="BH112" s="112" t="s">
        <v>96</v>
      </c>
      <c r="BI112" s="90">
        <v>1727611.34</v>
      </c>
      <c r="BJ112" s="90">
        <v>6449325.1150000002</v>
      </c>
      <c r="BK112" s="90">
        <v>199.15799999999999</v>
      </c>
      <c r="BL112" s="97">
        <f t="shared" si="393"/>
        <v>-38.983000000007451</v>
      </c>
      <c r="BM112" s="113">
        <f t="shared" si="394"/>
        <v>-16.309999999590218</v>
      </c>
      <c r="BN112" s="113">
        <f t="shared" si="395"/>
        <v>3.2719999999999914</v>
      </c>
      <c r="BO112" s="114">
        <f t="shared" si="396"/>
        <v>202.70382490990497</v>
      </c>
      <c r="BP112" s="113">
        <f t="shared" si="397"/>
        <v>42.257429985592047</v>
      </c>
      <c r="BQ112" s="97">
        <f t="shared" si="398"/>
        <v>-0.44999999995343387</v>
      </c>
      <c r="BR112" s="113">
        <f t="shared" si="399"/>
        <v>-0.17199999932199717</v>
      </c>
      <c r="BS112" s="113">
        <f t="shared" si="400"/>
        <v>3.4999999999996589E-2</v>
      </c>
      <c r="BT112" s="114">
        <f t="shared" si="391"/>
        <v>200.91796702521881</v>
      </c>
      <c r="BU112" s="115">
        <f t="shared" si="392"/>
        <v>0.48175097272850159</v>
      </c>
      <c r="BV112" s="116">
        <v>0.04</v>
      </c>
      <c r="BW112" s="99">
        <f t="shared" si="506"/>
        <v>0.50550993990398907</v>
      </c>
      <c r="BX112" s="124"/>
      <c r="BY112" s="96">
        <f t="shared" si="507"/>
        <v>-31.593269059139249</v>
      </c>
      <c r="BZ112" s="97"/>
      <c r="CA112" s="97"/>
      <c r="CB112" s="97"/>
      <c r="CC112" s="114"/>
      <c r="CD112" s="115"/>
      <c r="CE112" s="116"/>
      <c r="CF112" s="99"/>
      <c r="CG112" s="124"/>
      <c r="CH112" s="101"/>
      <c r="CI112" s="89"/>
      <c r="CJ112" s="2"/>
      <c r="CK112" s="1"/>
      <c r="CL112" s="3"/>
      <c r="CM112" s="107"/>
      <c r="CN112" s="107"/>
      <c r="CO112" s="107"/>
      <c r="CP112" s="126"/>
      <c r="CQ112" s="127"/>
      <c r="CR112" s="107"/>
      <c r="CS112" s="107"/>
      <c r="CT112" s="107"/>
      <c r="CU112" s="126"/>
      <c r="CV112" s="127"/>
      <c r="CW112" s="128"/>
      <c r="CX112" s="109"/>
      <c r="CY112" s="129"/>
      <c r="CZ112" s="101"/>
      <c r="DA112" s="112" t="s">
        <v>96</v>
      </c>
      <c r="DB112" s="1">
        <v>1727610.8149999999</v>
      </c>
      <c r="DC112" s="1">
        <v>6449324.9299999997</v>
      </c>
      <c r="DD112" s="1">
        <v>199.108</v>
      </c>
      <c r="DE112" s="97">
        <f t="shared" si="401"/>
        <v>-39.508000000147149</v>
      </c>
      <c r="DF112" s="113">
        <f t="shared" si="402"/>
        <v>-16.495000000111759</v>
      </c>
      <c r="DG112" s="113">
        <f t="shared" si="403"/>
        <v>3.2220000000000084</v>
      </c>
      <c r="DH112" s="114">
        <f t="shared" si="339"/>
        <v>202.66104263766849</v>
      </c>
      <c r="DI112" s="113">
        <f t="shared" si="377"/>
        <v>42.813164903044878</v>
      </c>
      <c r="DJ112" s="97">
        <f t="shared" si="508"/>
        <v>-0.52500000013969839</v>
      </c>
      <c r="DK112" s="113">
        <f t="shared" si="509"/>
        <v>-0.18500000052154064</v>
      </c>
      <c r="DL112" s="113">
        <f t="shared" si="510"/>
        <v>-4.9999999999982947E-2</v>
      </c>
      <c r="DM112" s="114">
        <f t="shared" si="511"/>
        <v>199.41148690453585</v>
      </c>
      <c r="DN112" s="115">
        <f t="shared" si="512"/>
        <v>0.55664171631279424</v>
      </c>
      <c r="DO112" s="116">
        <v>0.04</v>
      </c>
      <c r="DP112" s="99">
        <f t="shared" si="513"/>
        <v>0.51303383991962603</v>
      </c>
      <c r="DQ112" s="124"/>
      <c r="DR112" s="96">
        <f t="shared" si="514"/>
        <v>1.488378253663214</v>
      </c>
      <c r="DS112" s="97"/>
      <c r="DT112" s="97"/>
      <c r="DU112" s="97"/>
      <c r="DV112" s="114"/>
      <c r="DW112" s="115"/>
      <c r="DX112" s="116"/>
      <c r="DY112" s="99"/>
      <c r="DZ112" s="124"/>
      <c r="EA112" s="101"/>
      <c r="EB112" s="112" t="s">
        <v>96</v>
      </c>
      <c r="EC112" s="1">
        <v>1727610.327</v>
      </c>
      <c r="ED112" s="1">
        <v>6449324.7520000003</v>
      </c>
      <c r="EE112" s="1">
        <v>199.08</v>
      </c>
      <c r="EF112" s="97">
        <f t="shared" si="404"/>
        <v>-39.996000000042841</v>
      </c>
      <c r="EG112" s="113">
        <f t="shared" si="405"/>
        <v>-16.67299999948591</v>
      </c>
      <c r="EH112" s="113">
        <f t="shared" si="406"/>
        <v>3.1940000000000168</v>
      </c>
      <c r="EI112" s="114">
        <f t="shared" si="581"/>
        <v>202.62962924490046</v>
      </c>
      <c r="EJ112" s="113">
        <f t="shared" si="582"/>
        <v>43.332077552158566</v>
      </c>
      <c r="EK112" s="97">
        <f t="shared" si="407"/>
        <v>-0.48799999989569187</v>
      </c>
      <c r="EL112" s="113">
        <f t="shared" si="408"/>
        <v>-0.17799999937415123</v>
      </c>
      <c r="EM112" s="113">
        <f t="shared" si="409"/>
        <v>-2.7999999999991587E-2</v>
      </c>
      <c r="EN112" s="114">
        <f t="shared" si="583"/>
        <v>200.0396483303131</v>
      </c>
      <c r="EO112" s="115">
        <f t="shared" si="584"/>
        <v>0.51944970851410932</v>
      </c>
      <c r="EP112" s="116">
        <v>0.04</v>
      </c>
      <c r="EQ112" s="99">
        <f t="shared" si="515"/>
        <v>0.56461924838490141</v>
      </c>
      <c r="ER112" s="124"/>
      <c r="ES112" s="101">
        <f t="shared" si="516"/>
        <v>10.054971904651943</v>
      </c>
      <c r="ET112" s="89"/>
      <c r="EU112" s="119"/>
      <c r="EV112" s="119"/>
      <c r="EW112" s="208"/>
      <c r="EX112" s="107"/>
      <c r="EY112" s="107"/>
      <c r="EZ112" s="107"/>
      <c r="FA112" s="126"/>
      <c r="FB112" s="127"/>
      <c r="FC112" s="107"/>
      <c r="FD112" s="107"/>
      <c r="FE112" s="107"/>
      <c r="FF112" s="126"/>
      <c r="FG112" s="127"/>
      <c r="FH112" s="128"/>
      <c r="FI112" s="109"/>
      <c r="FJ112" s="129"/>
      <c r="FK112" s="101"/>
      <c r="FL112" s="112" t="s">
        <v>96</v>
      </c>
      <c r="FM112" s="1">
        <v>1727609.622</v>
      </c>
      <c r="FN112" s="1">
        <v>6449324.523</v>
      </c>
      <c r="FO112" s="1">
        <v>199.06800000000001</v>
      </c>
      <c r="FP112" s="97">
        <f t="shared" si="410"/>
        <v>-40.701000000117347</v>
      </c>
      <c r="FQ112" s="113">
        <f t="shared" si="411"/>
        <v>-16.901999999769032</v>
      </c>
      <c r="FR112" s="113">
        <f t="shared" si="412"/>
        <v>3.1820000000000164</v>
      </c>
      <c r="FS112" s="114">
        <f t="shared" si="626"/>
        <v>202.55176072501391</v>
      </c>
      <c r="FT112" s="113">
        <f t="shared" si="388"/>
        <v>44.070954210247649</v>
      </c>
      <c r="FU112" s="97">
        <f t="shared" si="413"/>
        <v>-0.70500000007450581</v>
      </c>
      <c r="FV112" s="113">
        <f t="shared" si="413"/>
        <v>-0.22900000028312206</v>
      </c>
      <c r="FW112" s="113">
        <f t="shared" si="413"/>
        <v>-1.2000000000000455E-2</v>
      </c>
      <c r="FX112" s="114">
        <f t="shared" si="627"/>
        <v>197.99497283529158</v>
      </c>
      <c r="FY112" s="115">
        <f t="shared" si="628"/>
        <v>0.74125973871155526</v>
      </c>
      <c r="FZ112" s="116">
        <v>0.04</v>
      </c>
      <c r="GA112" s="99">
        <f t="shared" si="517"/>
        <v>0.62659318572405343</v>
      </c>
      <c r="GB112" s="124"/>
      <c r="GC112" s="101">
        <f t="shared" si="518"/>
        <v>10.976235315467742</v>
      </c>
      <c r="GD112" s="107"/>
      <c r="GE112" s="107"/>
      <c r="GF112" s="107"/>
      <c r="GG112" s="126"/>
      <c r="GH112" s="127"/>
      <c r="GI112" s="128"/>
      <c r="GJ112" s="109"/>
      <c r="GK112" s="129"/>
      <c r="GL112" s="101"/>
      <c r="GM112" s="119"/>
    </row>
    <row r="113" spans="1:649" x14ac:dyDescent="0.35">
      <c r="A113" s="157" t="s">
        <v>97</v>
      </c>
      <c r="B113" s="44">
        <v>45209</v>
      </c>
      <c r="C113" s="137">
        <v>1729083.855</v>
      </c>
      <c r="D113" s="113">
        <v>6450351.9069999997</v>
      </c>
      <c r="E113" s="113">
        <v>271.90199999999999</v>
      </c>
      <c r="F113" s="20" t="s">
        <v>119</v>
      </c>
      <c r="H113" s="23"/>
      <c r="O113" s="89" t="s">
        <v>97</v>
      </c>
      <c r="P113" s="90">
        <v>1729040.5660000001</v>
      </c>
      <c r="Q113" s="90">
        <v>6450344.8219999997</v>
      </c>
      <c r="R113" s="90">
        <v>267.77699999999999</v>
      </c>
      <c r="S113" s="97">
        <f t="shared" si="455"/>
        <v>-43.28899999987334</v>
      </c>
      <c r="T113" s="113">
        <f t="shared" si="456"/>
        <v>-7.0849999999627471</v>
      </c>
      <c r="U113" s="113">
        <f t="shared" si="457"/>
        <v>-4.125</v>
      </c>
      <c r="V113" s="114">
        <f t="shared" ref="V113:V116" si="668">IF(DEGREES(ATAN2(S113,T113))&lt;0,(DEGREES(ATAN2(S113,T113)))+360,DEGREES(ATAN2(S113,T113)))</f>
        <v>189.29504294594454</v>
      </c>
      <c r="W113" s="115">
        <f t="shared" ref="W113:W116" si="669">SQRT(POWER(S113,2)+POWER(T113,2))</f>
        <v>43.864960344089063</v>
      </c>
      <c r="X113" s="113"/>
      <c r="Y113" s="113"/>
      <c r="Z113" s="113"/>
      <c r="AA113" s="114"/>
      <c r="AB113" s="115"/>
      <c r="AC113" s="93"/>
      <c r="AD113" s="122">
        <v>0.67930107641854487</v>
      </c>
      <c r="AE113" s="123"/>
      <c r="AF113" s="96"/>
      <c r="AG113" s="97"/>
      <c r="AH113" s="113"/>
      <c r="AI113" s="113"/>
      <c r="AJ113" s="114"/>
      <c r="AK113" s="115"/>
      <c r="AL113" s="116"/>
      <c r="AM113" s="99"/>
      <c r="AN113" s="124"/>
      <c r="AO113" s="101"/>
      <c r="AP113" s="89"/>
      <c r="AQ113" s="2"/>
      <c r="AR113" s="2"/>
      <c r="AS113" s="4"/>
      <c r="AT113" s="107"/>
      <c r="AU113" s="107"/>
      <c r="AV113" s="107"/>
      <c r="AW113" s="126"/>
      <c r="AX113" s="127"/>
      <c r="AY113" s="107"/>
      <c r="AZ113" s="107"/>
      <c r="BA113" s="107"/>
      <c r="BB113" s="126"/>
      <c r="BC113" s="127"/>
      <c r="BD113" s="128"/>
      <c r="BE113" s="109"/>
      <c r="BF113" s="129"/>
      <c r="BG113" s="155"/>
      <c r="BH113" s="112" t="s">
        <v>97</v>
      </c>
      <c r="BI113" s="90">
        <v>1729040.0290000001</v>
      </c>
      <c r="BJ113" s="90">
        <v>6450344.7889999999</v>
      </c>
      <c r="BK113" s="90">
        <v>267.71199999999999</v>
      </c>
      <c r="BL113" s="97">
        <f t="shared" si="393"/>
        <v>-43.825999999884516</v>
      </c>
      <c r="BM113" s="113">
        <f t="shared" si="394"/>
        <v>-7.1179999997839332</v>
      </c>
      <c r="BN113" s="113">
        <f t="shared" si="395"/>
        <v>-4.1899999999999977</v>
      </c>
      <c r="BO113" s="114">
        <f t="shared" si="396"/>
        <v>189.22514159949515</v>
      </c>
      <c r="BP113" s="113">
        <f t="shared" si="397"/>
        <v>44.400272521537538</v>
      </c>
      <c r="BQ113" s="97">
        <f t="shared" si="398"/>
        <v>-0.53700000001117587</v>
      </c>
      <c r="BR113" s="113">
        <f t="shared" si="399"/>
        <v>-3.2999999821186066E-2</v>
      </c>
      <c r="BS113" s="113">
        <f t="shared" si="400"/>
        <v>-6.4999999999997726E-2</v>
      </c>
      <c r="BT113" s="114">
        <f t="shared" si="391"/>
        <v>183.51654747725547</v>
      </c>
      <c r="BU113" s="115">
        <f t="shared" si="392"/>
        <v>0.53801301099527432</v>
      </c>
      <c r="BV113" s="116">
        <v>0.04</v>
      </c>
      <c r="BW113" s="99">
        <f t="shared" si="506"/>
        <v>0.5645467061860171</v>
      </c>
      <c r="BX113" s="124"/>
      <c r="BY113" s="96">
        <f t="shared" si="507"/>
        <v>-16.893005799069716</v>
      </c>
      <c r="BZ113" s="97"/>
      <c r="CA113" s="97"/>
      <c r="CB113" s="97"/>
      <c r="CC113" s="114"/>
      <c r="CD113" s="115"/>
      <c r="CE113" s="116"/>
      <c r="CF113" s="99"/>
      <c r="CG113" s="124"/>
      <c r="CH113" s="101"/>
      <c r="CI113" s="89"/>
      <c r="CJ113" s="2"/>
      <c r="CK113" s="1"/>
      <c r="CL113" s="3"/>
      <c r="CM113" s="107"/>
      <c r="CN113" s="107"/>
      <c r="CO113" s="107"/>
      <c r="CP113" s="126"/>
      <c r="CQ113" s="127"/>
      <c r="CR113" s="107"/>
      <c r="CS113" s="107"/>
      <c r="CT113" s="107"/>
      <c r="CU113" s="126"/>
      <c r="CV113" s="127"/>
      <c r="CW113" s="128"/>
      <c r="CX113" s="109"/>
      <c r="CY113" s="129"/>
      <c r="CZ113" s="101"/>
      <c r="DA113" s="112" t="s">
        <v>97</v>
      </c>
      <c r="DB113" s="1">
        <v>1729039.426</v>
      </c>
      <c r="DC113" s="1">
        <v>6450344.7659999998</v>
      </c>
      <c r="DD113" s="1">
        <v>267.62700000000001</v>
      </c>
      <c r="DE113" s="97">
        <f t="shared" si="401"/>
        <v>-44.429000000003725</v>
      </c>
      <c r="DF113" s="113">
        <f t="shared" si="402"/>
        <v>-7.1409999998286366</v>
      </c>
      <c r="DG113" s="113">
        <f t="shared" si="403"/>
        <v>-4.2749999999999773</v>
      </c>
      <c r="DH113" s="114">
        <f t="shared" si="339"/>
        <v>189.13096218820317</v>
      </c>
      <c r="DI113" s="113">
        <f t="shared" si="377"/>
        <v>44.999221348795402</v>
      </c>
      <c r="DJ113" s="97">
        <f t="shared" si="508"/>
        <v>-0.60300000011920929</v>
      </c>
      <c r="DK113" s="113">
        <f t="shared" si="509"/>
        <v>-2.3000000044703484E-2</v>
      </c>
      <c r="DL113" s="113">
        <f t="shared" si="510"/>
        <v>-8.4999999999979536E-2</v>
      </c>
      <c r="DM113" s="114">
        <f t="shared" si="511"/>
        <v>182.18435226481276</v>
      </c>
      <c r="DN113" s="115">
        <f t="shared" si="512"/>
        <v>0.60343848082950657</v>
      </c>
      <c r="DO113" s="116">
        <v>0.04</v>
      </c>
      <c r="DP113" s="99">
        <f t="shared" si="513"/>
        <v>0.55616449846037475</v>
      </c>
      <c r="DQ113" s="124"/>
      <c r="DR113" s="96">
        <f t="shared" si="514"/>
        <v>-1.4847678028751865</v>
      </c>
      <c r="DS113" s="97"/>
      <c r="DT113" s="97"/>
      <c r="DU113" s="97"/>
      <c r="DV113" s="114"/>
      <c r="DW113" s="115"/>
      <c r="DX113" s="116"/>
      <c r="DY113" s="99"/>
      <c r="DZ113" s="124"/>
      <c r="EA113" s="101"/>
      <c r="EB113" s="112" t="s">
        <v>97</v>
      </c>
      <c r="EC113" s="1">
        <v>1729038.892</v>
      </c>
      <c r="ED113" s="1">
        <v>6450344.7630000003</v>
      </c>
      <c r="EE113" s="1">
        <v>267.66399999999999</v>
      </c>
      <c r="EF113" s="97">
        <f t="shared" si="404"/>
        <v>-44.962999999988824</v>
      </c>
      <c r="EG113" s="113">
        <f t="shared" si="405"/>
        <v>-7.1439999993890524</v>
      </c>
      <c r="EH113" s="113">
        <f t="shared" si="406"/>
        <v>-4.2379999999999995</v>
      </c>
      <c r="EI113" s="114">
        <f t="shared" si="581"/>
        <v>189.02804274186258</v>
      </c>
      <c r="EJ113" s="113">
        <f t="shared" si="582"/>
        <v>45.527004129310619</v>
      </c>
      <c r="EK113" s="97">
        <f t="shared" si="407"/>
        <v>-0.53399999998509884</v>
      </c>
      <c r="EL113" s="113">
        <f t="shared" si="408"/>
        <v>-2.9999995604157448E-3</v>
      </c>
      <c r="EM113" s="113">
        <f t="shared" si="409"/>
        <v>3.6999999999977717E-2</v>
      </c>
      <c r="EN113" s="114">
        <f t="shared" si="583"/>
        <v>180.32188296824378</v>
      </c>
      <c r="EO113" s="115">
        <f t="shared" si="584"/>
        <v>0.53400842688243044</v>
      </c>
      <c r="EP113" s="116">
        <v>0.04</v>
      </c>
      <c r="EQ113" s="99">
        <f t="shared" si="515"/>
        <v>0.58044394226351137</v>
      </c>
      <c r="ER113" s="124"/>
      <c r="ES113" s="101">
        <f t="shared" si="516"/>
        <v>4.3655148558293888</v>
      </c>
      <c r="ET113" s="89"/>
      <c r="EU113" s="119"/>
      <c r="EV113" s="119"/>
      <c r="EW113" s="208"/>
      <c r="EX113" s="107"/>
      <c r="EY113" s="107"/>
      <c r="EZ113" s="107"/>
      <c r="FA113" s="126"/>
      <c r="FB113" s="127"/>
      <c r="FC113" s="107"/>
      <c r="FD113" s="107"/>
      <c r="FE113" s="107"/>
      <c r="FF113" s="126"/>
      <c r="FG113" s="127"/>
      <c r="FH113" s="128"/>
      <c r="FI113" s="109"/>
      <c r="FJ113" s="129"/>
      <c r="FK113" s="101"/>
      <c r="FL113" s="112" t="s">
        <v>97</v>
      </c>
      <c r="FM113" s="1">
        <v>1729038.159</v>
      </c>
      <c r="FN113" s="1">
        <v>6450344.7189999996</v>
      </c>
      <c r="FO113" s="1">
        <v>267.49599999999998</v>
      </c>
      <c r="FP113" s="97">
        <f t="shared" si="410"/>
        <v>-45.695999999996275</v>
      </c>
      <c r="FQ113" s="113">
        <f t="shared" si="411"/>
        <v>-7.1880000000819564</v>
      </c>
      <c r="FR113" s="113">
        <f t="shared" si="412"/>
        <v>-4.4060000000000059</v>
      </c>
      <c r="FS113" s="114">
        <f t="shared" si="626"/>
        <v>188.93940002741186</v>
      </c>
      <c r="FT113" s="113">
        <f t="shared" si="388"/>
        <v>46.257883220061395</v>
      </c>
      <c r="FU113" s="97">
        <f t="shared" si="413"/>
        <v>-0.73300000000745058</v>
      </c>
      <c r="FV113" s="113">
        <f t="shared" si="413"/>
        <v>-4.4000000692903996E-2</v>
      </c>
      <c r="FW113" s="113">
        <f t="shared" si="413"/>
        <v>-0.16800000000000637</v>
      </c>
      <c r="FX113" s="114">
        <f t="shared" si="627"/>
        <v>183.4351881288373</v>
      </c>
      <c r="FY113" s="115">
        <f t="shared" si="628"/>
        <v>0.7343194128387851</v>
      </c>
      <c r="FZ113" s="116">
        <v>0.04</v>
      </c>
      <c r="GA113" s="99">
        <f t="shared" si="517"/>
        <v>0.62072646900996198</v>
      </c>
      <c r="GB113" s="124"/>
      <c r="GC113" s="101">
        <f t="shared" si="518"/>
        <v>6.9399512706367572</v>
      </c>
      <c r="GD113" s="107"/>
      <c r="GE113" s="107"/>
      <c r="GF113" s="107"/>
      <c r="GG113" s="126"/>
      <c r="GH113" s="127"/>
      <c r="GI113" s="128"/>
      <c r="GJ113" s="109"/>
      <c r="GK113" s="129"/>
      <c r="GL113" s="101"/>
      <c r="GM113" s="119"/>
    </row>
    <row r="114" spans="1:649" x14ac:dyDescent="0.35">
      <c r="A114" s="157" t="s">
        <v>140</v>
      </c>
      <c r="B114" s="136">
        <v>45539</v>
      </c>
      <c r="C114" s="137">
        <v>1729973.095</v>
      </c>
      <c r="D114" s="135">
        <v>6451645.8710000003</v>
      </c>
      <c r="E114" s="135">
        <v>291.79399999999998</v>
      </c>
      <c r="F114" s="20" t="s">
        <v>199</v>
      </c>
      <c r="H114" s="23"/>
      <c r="O114" s="89" t="s">
        <v>140</v>
      </c>
      <c r="P114" s="90">
        <v>1729966.0290000001</v>
      </c>
      <c r="Q114" s="90">
        <v>6451645.9790000003</v>
      </c>
      <c r="R114" s="90">
        <v>290.733</v>
      </c>
      <c r="S114" s="97">
        <f t="shared" si="455"/>
        <v>-7.0659999998752028</v>
      </c>
      <c r="T114" s="113">
        <f t="shared" si="456"/>
        <v>0.10800000000745058</v>
      </c>
      <c r="U114" s="113">
        <f t="shared" si="457"/>
        <v>-1.0609999999999786</v>
      </c>
      <c r="V114" s="114">
        <f t="shared" si="668"/>
        <v>179.12433308937369</v>
      </c>
      <c r="W114" s="115">
        <f t="shared" si="669"/>
        <v>7.0668253125599456</v>
      </c>
      <c r="X114" s="113"/>
      <c r="Y114" s="113"/>
      <c r="Z114" s="113"/>
      <c r="AA114" s="114"/>
      <c r="AB114" s="115"/>
      <c r="AC114" s="93"/>
      <c r="AD114" s="122">
        <v>0.33584240002498095</v>
      </c>
      <c r="AE114" s="123"/>
      <c r="AF114" s="96"/>
      <c r="AG114" s="97"/>
      <c r="AH114" s="113"/>
      <c r="AI114" s="113"/>
      <c r="AJ114" s="114"/>
      <c r="AK114" s="115"/>
      <c r="AL114" s="116"/>
      <c r="AM114" s="99"/>
      <c r="AN114" s="124"/>
      <c r="AO114" s="101"/>
      <c r="AP114" s="89" t="s">
        <v>140</v>
      </c>
      <c r="AQ114" s="1">
        <v>1729965.8940000001</v>
      </c>
      <c r="AR114" s="1">
        <v>6451645.9900000002</v>
      </c>
      <c r="AS114" s="3">
        <v>290.76499999999999</v>
      </c>
      <c r="AT114" s="107">
        <f t="shared" ref="AT114:AV115" si="670">AQ114-C114</f>
        <v>-7.200999999884516</v>
      </c>
      <c r="AU114" s="107">
        <f t="shared" si="670"/>
        <v>0.11899999994784594</v>
      </c>
      <c r="AV114" s="107">
        <f t="shared" si="670"/>
        <v>-1.0289999999999964</v>
      </c>
      <c r="AW114" s="126">
        <f t="shared" ref="AW114:AW115" si="671">IF(DEGREES(ATAN2(AT114,AU114))&lt;0,(DEGREES(ATAN2(AT114,AU114)))+360,DEGREES(ATAN2(AT114,AU114)))</f>
        <v>179.05324577187366</v>
      </c>
      <c r="AX114" s="127">
        <f t="shared" ref="AX114:AX115" si="672">SQRT(POWER(AT114,2)+POWER(AU114,2))</f>
        <v>7.201983198975431</v>
      </c>
      <c r="AY114" s="107">
        <f t="shared" ref="AY114:AY115" si="673">AQ114-P114</f>
        <v>-0.13500000000931323</v>
      </c>
      <c r="AZ114" s="107">
        <f t="shared" ref="AZ114:AZ115" si="674">AR114-Q114</f>
        <v>1.0999999940395355E-2</v>
      </c>
      <c r="BA114" s="107">
        <f t="shared" ref="BA114:BA115" si="675">AS114-R114</f>
        <v>3.1999999999982265E-2</v>
      </c>
      <c r="BB114" s="126">
        <f t="shared" ref="BB114:BB115" si="676">IF(DEGREES(ATAN2(AY114,AZ114))&lt;0,(DEGREES(ATAN2(AY114,AZ114)))+360,DEGREES(ATAN2(AY114,AZ114)))</f>
        <v>175.34174591577448</v>
      </c>
      <c r="BC114" s="127">
        <f t="shared" ref="BC114:BC115" si="677">SQRT(POWER(AY114,2)+POWER(AZ114,2))</f>
        <v>0.13544740677179193</v>
      </c>
      <c r="BD114" s="128">
        <v>0.04</v>
      </c>
      <c r="BE114" s="109">
        <f t="shared" ref="BE114:BE115" si="678">BC114/0.46</f>
        <v>0.29445088428650418</v>
      </c>
      <c r="BF114" s="129"/>
      <c r="BG114" s="156">
        <v>-12.827155460759565</v>
      </c>
      <c r="BH114" s="112" t="s">
        <v>140</v>
      </c>
      <c r="BI114" s="90">
        <v>1729965.7890000001</v>
      </c>
      <c r="BJ114" s="90">
        <v>6451645.9749999996</v>
      </c>
      <c r="BK114" s="90">
        <v>290.70100000000002</v>
      </c>
      <c r="BL114" s="97">
        <f t="shared" si="393"/>
        <v>-7.3059999998658895</v>
      </c>
      <c r="BM114" s="113">
        <f t="shared" si="394"/>
        <v>0.10399999935179949</v>
      </c>
      <c r="BN114" s="113">
        <f t="shared" si="395"/>
        <v>-1.0929999999999609</v>
      </c>
      <c r="BO114" s="114">
        <f t="shared" si="396"/>
        <v>179.18445680217025</v>
      </c>
      <c r="BP114" s="113">
        <f t="shared" si="397"/>
        <v>7.3067401758859294</v>
      </c>
      <c r="BQ114" s="97">
        <f t="shared" si="398"/>
        <v>-0.23999999999068677</v>
      </c>
      <c r="BR114" s="113">
        <f t="shared" si="399"/>
        <v>-4.0000006556510925E-3</v>
      </c>
      <c r="BS114" s="113">
        <f t="shared" si="400"/>
        <v>-3.1999999999982265E-2</v>
      </c>
      <c r="BT114" s="114">
        <f t="shared" si="391"/>
        <v>180.95484141039094</v>
      </c>
      <c r="BU114" s="115">
        <f t="shared" si="392"/>
        <v>0.24003333102045404</v>
      </c>
      <c r="BV114" s="116">
        <v>0.04</v>
      </c>
      <c r="BW114" s="99">
        <f t="shared" si="506"/>
        <v>0.25187128123867164</v>
      </c>
      <c r="BX114" s="124"/>
      <c r="BY114" s="96">
        <f t="shared" si="507"/>
        <v>-25.003132058389077</v>
      </c>
      <c r="BZ114" s="97">
        <f t="shared" si="423"/>
        <v>-0.10499999998137355</v>
      </c>
      <c r="CA114" s="97">
        <f t="shared" si="423"/>
        <v>-1.5000000596046448E-2</v>
      </c>
      <c r="CB114" s="97">
        <f t="shared" si="423"/>
        <v>-6.399999999996453E-2</v>
      </c>
      <c r="CC114" s="114">
        <f t="shared" ref="CC114:CC115" si="679">IF(DEGREES(ATAN2(BZ114,CA114))&lt;0,(DEGREES(ATAN2(BZ114,CA114)))+360,DEGREES(ATAN2(BZ114,CA114)))</f>
        <v>188.13010267432111</v>
      </c>
      <c r="CD114" s="115">
        <f t="shared" ref="CD114:CD115" si="680">SQRT(POWER(BZ114,2)+POWER(CA114,2))</f>
        <v>0.10606601724383657</v>
      </c>
      <c r="CE114" s="116">
        <v>0.04</v>
      </c>
      <c r="CF114" s="99">
        <f t="shared" ref="CF114:CF115" si="681">CD114/0.49</f>
        <v>0.21646125968129915</v>
      </c>
      <c r="CG114" s="124"/>
      <c r="CH114" s="101">
        <f t="shared" si="530"/>
        <v>-26.48646302903278</v>
      </c>
      <c r="CI114" s="89" t="s">
        <v>140</v>
      </c>
      <c r="CJ114" s="1">
        <v>1729965.682</v>
      </c>
      <c r="CK114" s="1">
        <v>6451645.9850000003</v>
      </c>
      <c r="CL114" s="3">
        <v>290.67899999999997</v>
      </c>
      <c r="CM114" s="107">
        <f t="shared" si="426"/>
        <v>-7.412999999942258</v>
      </c>
      <c r="CN114" s="107">
        <f t="shared" si="427"/>
        <v>0.11400000005960464</v>
      </c>
      <c r="CO114" s="107">
        <f t="shared" si="428"/>
        <v>-1.1150000000000091</v>
      </c>
      <c r="CP114" s="126">
        <f t="shared" ref="CP114:CP115" si="682">IF(DEGREES(ATAN2(CM114,CN114))&lt;0,(DEGREES(ATAN2(CM114,CN114)))+360,DEGREES(ATAN2(CM114,CN114)))</f>
        <v>179.11895264602282</v>
      </c>
      <c r="CQ114" s="127">
        <f t="shared" ref="CQ114:CQ115" si="683">SQRT(POWER(CM114,2)+POWER(CN114,2))</f>
        <v>7.4138765163143567</v>
      </c>
      <c r="CR114" s="107">
        <f t="shared" ref="CR114:CR115" si="684">CJ114-BI114</f>
        <v>-0.10700000007636845</v>
      </c>
      <c r="CS114" s="107">
        <f t="shared" ref="CS114:CS115" si="685">CK114-BJ114</f>
        <v>1.0000000707805157E-2</v>
      </c>
      <c r="CT114" s="107">
        <f t="shared" ref="CT114:CT115" si="686">CL114-BK114</f>
        <v>-2.2000000000048203E-2</v>
      </c>
      <c r="CU114" s="126">
        <f t="shared" ref="CU114:CU115" si="687">IF(DEGREES(ATAN2(CR114,CS114))&lt;0,(DEGREES(ATAN2(CR114,CS114)))+360,DEGREES(ATAN2(CR114,CS114)))</f>
        <v>174.66076282432124</v>
      </c>
      <c r="CV114" s="127">
        <f t="shared" ref="CV114:CV115" si="688">SQRT(POWER(CR114,2)+POWER(CS114,2))</f>
        <v>0.10746627392116538</v>
      </c>
      <c r="CW114" s="128">
        <v>0.04</v>
      </c>
      <c r="CX114" s="109">
        <f t="shared" ref="CX114:CX115" si="689">CV114/0.46</f>
        <v>0.23362233461122908</v>
      </c>
      <c r="CY114" s="129"/>
      <c r="CZ114" s="101">
        <f t="shared" si="654"/>
        <v>7.9280121326082087</v>
      </c>
      <c r="DA114" s="112" t="s">
        <v>140</v>
      </c>
      <c r="DB114" s="1">
        <v>1729965.4920000001</v>
      </c>
      <c r="DC114" s="1">
        <v>6451646.0049999999</v>
      </c>
      <c r="DD114" s="1">
        <v>290.63200000000001</v>
      </c>
      <c r="DE114" s="97">
        <f t="shared" si="401"/>
        <v>-7.6029999998863786</v>
      </c>
      <c r="DF114" s="113">
        <f t="shared" si="402"/>
        <v>0.13399999961256981</v>
      </c>
      <c r="DG114" s="113">
        <f t="shared" si="403"/>
        <v>-1.1619999999999777</v>
      </c>
      <c r="DH114" s="114">
        <f t="shared" ref="DH114:DH116" si="690">IF(DEGREES(ATAN2(DE114,DF114))&lt;0,(DEGREES(ATAN2(DE114,DF114)))+360,DEGREES(ATAN2(DE114,DF114)))</f>
        <v>178.99028809419138</v>
      </c>
      <c r="DI114" s="113">
        <f t="shared" si="377"/>
        <v>7.6041807578573799</v>
      </c>
      <c r="DJ114" s="97">
        <f t="shared" si="508"/>
        <v>-0.2970000000204891</v>
      </c>
      <c r="DK114" s="113">
        <f t="shared" si="509"/>
        <v>3.0000000260770321E-2</v>
      </c>
      <c r="DL114" s="113">
        <f t="shared" si="510"/>
        <v>-6.9000000000016826E-2</v>
      </c>
      <c r="DM114" s="114">
        <f t="shared" si="511"/>
        <v>174.23211105268265</v>
      </c>
      <c r="DN114" s="115">
        <f t="shared" si="512"/>
        <v>0.2985113063651304</v>
      </c>
      <c r="DO114" s="116">
        <v>0.04</v>
      </c>
      <c r="DP114" s="99">
        <f t="shared" si="513"/>
        <v>0.27512562798629531</v>
      </c>
      <c r="DQ114" s="124"/>
      <c r="DR114" s="96">
        <f t="shared" si="514"/>
        <v>9.2326313001076077</v>
      </c>
      <c r="DS114" s="97">
        <f t="shared" ref="DS114:DS115" si="691">DB114-CJ114</f>
        <v>-0.18999999994412065</v>
      </c>
      <c r="DT114" s="97">
        <f t="shared" ref="DT114:DT115" si="692">DC114-CK114</f>
        <v>1.9999999552965164E-2</v>
      </c>
      <c r="DU114" s="97">
        <f t="shared" ref="DU114:DU115" si="693">DD114-CL114</f>
        <v>-4.6999999999968622E-2</v>
      </c>
      <c r="DV114" s="114">
        <f t="shared" ref="DV114:DV115" si="694">IF(DEGREES(ATAN2(DS114,DT114))&lt;0,(DEGREES(ATAN2(DS114,DT114)))+360,DEGREES(ATAN2(DS114,DT114)))</f>
        <v>173.99099417408019</v>
      </c>
      <c r="DW114" s="115">
        <f t="shared" ref="DW114:DW115" si="695">SQRT(POWER(DS114,2)+POWER(DT114,2))</f>
        <v>0.19104973164305794</v>
      </c>
      <c r="DX114" s="116">
        <v>0.04</v>
      </c>
      <c r="DY114" s="99">
        <f t="shared" si="441"/>
        <v>0.30567957062889273</v>
      </c>
      <c r="DZ114" s="124"/>
      <c r="EA114" s="101">
        <f t="shared" ref="EA114:EA115" si="696">(DY114/CX114-1)*100</f>
        <v>30.843470568674046</v>
      </c>
      <c r="EB114" s="112" t="s">
        <v>140</v>
      </c>
      <c r="EC114" s="1">
        <v>1729965.22</v>
      </c>
      <c r="ED114" s="1">
        <v>6451646.0310000004</v>
      </c>
      <c r="EE114" s="1">
        <v>290.63200000000001</v>
      </c>
      <c r="EF114" s="97">
        <f t="shared" si="404"/>
        <v>-7.875</v>
      </c>
      <c r="EG114" s="113">
        <f t="shared" si="405"/>
        <v>0.16000000014901161</v>
      </c>
      <c r="EH114" s="113">
        <f t="shared" si="406"/>
        <v>-1.1619999999999777</v>
      </c>
      <c r="EI114" s="114">
        <f t="shared" si="581"/>
        <v>178.83605541313707</v>
      </c>
      <c r="EJ114" s="113">
        <f t="shared" si="582"/>
        <v>7.8766252291224115</v>
      </c>
      <c r="EK114" s="97">
        <f t="shared" si="407"/>
        <v>-0.27200000011362135</v>
      </c>
      <c r="EL114" s="113">
        <f t="shared" si="408"/>
        <v>2.6000000536441803E-2</v>
      </c>
      <c r="EM114" s="113">
        <f t="shared" si="409"/>
        <v>0</v>
      </c>
      <c r="EN114" s="114">
        <f t="shared" si="583"/>
        <v>174.53978729814241</v>
      </c>
      <c r="EO114" s="115">
        <f t="shared" si="584"/>
        <v>0.27323982156652238</v>
      </c>
      <c r="EP114" s="116">
        <v>0.04</v>
      </c>
      <c r="EQ114" s="99">
        <f t="shared" si="515"/>
        <v>0.29699980605056781</v>
      </c>
      <c r="ER114" s="124"/>
      <c r="ES114" s="101">
        <f t="shared" si="516"/>
        <v>7.9506144972296466</v>
      </c>
      <c r="ET114" s="89" t="s">
        <v>140</v>
      </c>
      <c r="EU114" s="119">
        <v>1729965.077</v>
      </c>
      <c r="EV114" s="119">
        <v>6451646.0310000004</v>
      </c>
      <c r="EW114" s="208">
        <v>290.56599999999997</v>
      </c>
      <c r="EX114" s="107">
        <f t="shared" si="442"/>
        <v>-8.0179999999236315</v>
      </c>
      <c r="EY114" s="107">
        <f t="shared" si="443"/>
        <v>0.16000000014901161</v>
      </c>
      <c r="EZ114" s="107">
        <f t="shared" si="444"/>
        <v>-1.2280000000000086</v>
      </c>
      <c r="FA114" s="126">
        <f t="shared" ref="FA114:FA115" si="697">IF(DEGREES(ATAN2(EX114,EY114))&lt;0,(DEGREES(ATAN2(EX114,EY114)))+360,DEGREES(ATAN2(EX114,EY114)))</f>
        <v>178.8568086563626</v>
      </c>
      <c r="FB114" s="127">
        <f t="shared" ref="FB114:FB115" si="698">SQRT(POWER(EX114,2)+POWER(EY114,2))</f>
        <v>8.0195962491152279</v>
      </c>
      <c r="FC114" s="107">
        <f t="shared" si="447"/>
        <v>-0.14299999992363155</v>
      </c>
      <c r="FD114" s="107">
        <f t="shared" si="448"/>
        <v>0</v>
      </c>
      <c r="FE114" s="107">
        <f t="shared" si="449"/>
        <v>-6.6000000000030923E-2</v>
      </c>
      <c r="FF114" s="126">
        <f t="shared" ref="FF114:FF115" si="699">IF(DEGREES(ATAN2(FC114,FD114))&lt;0,(DEGREES(ATAN2(FC114,FD114)))+360,DEGREES(ATAN2(FC114,FD114)))</f>
        <v>180</v>
      </c>
      <c r="FG114" s="127">
        <f t="shared" ref="FG114:FG115" si="700">SQRT(POWER(FC114,2)+POWER(FD114,2))</f>
        <v>0.14299999992363155</v>
      </c>
      <c r="FH114" s="128">
        <v>0.04</v>
      </c>
      <c r="FI114" s="109">
        <f t="shared" si="549"/>
        <v>0.29006085177207214</v>
      </c>
      <c r="FJ114" s="129"/>
      <c r="FK114" s="101">
        <f t="shared" ref="FK114:FK115" si="701">(FI114/EQ114-1)*100</f>
        <v>-2.3363497676204603</v>
      </c>
      <c r="FL114" s="112" t="s">
        <v>140</v>
      </c>
      <c r="FM114" s="1">
        <v>1729964.814</v>
      </c>
      <c r="FN114" s="1">
        <v>6451646.0470000003</v>
      </c>
      <c r="FO114" s="1">
        <v>290.517</v>
      </c>
      <c r="FP114" s="97">
        <f t="shared" si="410"/>
        <v>-8.2809999999590218</v>
      </c>
      <c r="FQ114" s="113">
        <f t="shared" si="411"/>
        <v>0.17599999997764826</v>
      </c>
      <c r="FR114" s="113">
        <f t="shared" si="412"/>
        <v>-1.2769999999999868</v>
      </c>
      <c r="FS114" s="114">
        <f t="shared" si="626"/>
        <v>178.78244907043256</v>
      </c>
      <c r="FT114" s="113">
        <f t="shared" si="388"/>
        <v>8.2828700943159461</v>
      </c>
      <c r="FU114" s="97">
        <f t="shared" si="413"/>
        <v>-0.40599999995902181</v>
      </c>
      <c r="FV114" s="113">
        <f t="shared" si="413"/>
        <v>1.5999999828636646E-2</v>
      </c>
      <c r="FW114" s="113">
        <f t="shared" si="413"/>
        <v>-0.11500000000000909</v>
      </c>
      <c r="FX114" s="114">
        <f t="shared" si="627"/>
        <v>177.74320609746712</v>
      </c>
      <c r="FY114" s="115">
        <f t="shared" si="628"/>
        <v>0.40631514857465267</v>
      </c>
      <c r="FZ114" s="116">
        <v>0.04</v>
      </c>
      <c r="GA114" s="99">
        <f t="shared" si="517"/>
        <v>0.3434616640529608</v>
      </c>
      <c r="GB114" s="124"/>
      <c r="GC114" s="101">
        <f t="shared" si="518"/>
        <v>15.643733448931041</v>
      </c>
      <c r="GD114" s="107">
        <f t="shared" si="452"/>
        <v>-0.26300000003539026</v>
      </c>
      <c r="GE114" s="107">
        <f t="shared" si="452"/>
        <v>1.5999999828636646E-2</v>
      </c>
      <c r="GF114" s="107">
        <f t="shared" si="452"/>
        <v>-4.8999999999978172E-2</v>
      </c>
      <c r="GG114" s="126">
        <f t="shared" ref="GG114:GG115" si="702">IF(DEGREES(ATAN2(GD114,GE114))&lt;0,(DEGREES(ATAN2(GD114,GE114)))+360,DEGREES(ATAN2(GD114,GE114)))</f>
        <v>176.51861596792946</v>
      </c>
      <c r="GH114" s="127">
        <f t="shared" ref="GH114:GH115" si="703">SQRT(POWER(GD114,2)+POWER(GE114,2))</f>
        <v>0.26348624255002701</v>
      </c>
      <c r="GI114" s="128">
        <v>0.04</v>
      </c>
      <c r="GJ114" s="109">
        <f t="shared" si="553"/>
        <v>0.38186411963772032</v>
      </c>
      <c r="GK114" s="129"/>
      <c r="GL114" s="101">
        <f t="shared" si="554"/>
        <v>31.649658099255173</v>
      </c>
      <c r="GM114" s="119"/>
    </row>
    <row r="115" spans="1:649" x14ac:dyDescent="0.35">
      <c r="A115" s="157" t="s">
        <v>154</v>
      </c>
      <c r="B115" s="136">
        <v>45664</v>
      </c>
      <c r="C115" s="90">
        <v>1727520.629</v>
      </c>
      <c r="D115" s="90">
        <v>6451676.0259999996</v>
      </c>
      <c r="E115" s="90">
        <v>99.043999999999997</v>
      </c>
      <c r="F115" s="20" t="s">
        <v>200</v>
      </c>
      <c r="H115" s="23"/>
      <c r="O115" s="89" t="s">
        <v>154</v>
      </c>
      <c r="P115" s="90">
        <v>1727516.183</v>
      </c>
      <c r="Q115" s="90">
        <v>6451675.5240000002</v>
      </c>
      <c r="R115" s="90">
        <v>98.656000000000006</v>
      </c>
      <c r="S115" s="97">
        <f t="shared" si="455"/>
        <v>-4.4459999999962747</v>
      </c>
      <c r="T115" s="113">
        <f t="shared" si="456"/>
        <v>-0.50199999939650297</v>
      </c>
      <c r="U115" s="113">
        <f t="shared" si="457"/>
        <v>-0.38799999999999102</v>
      </c>
      <c r="V115" s="114">
        <f t="shared" si="668"/>
        <v>186.44201056986762</v>
      </c>
      <c r="W115" s="115">
        <f t="shared" si="669"/>
        <v>4.4742507751981186</v>
      </c>
      <c r="X115" s="113"/>
      <c r="Y115" s="113"/>
      <c r="Z115" s="113"/>
      <c r="AA115" s="114"/>
      <c r="AB115" s="115"/>
      <c r="AC115" s="93"/>
      <c r="AD115" s="122">
        <v>0.4430172636439077</v>
      </c>
      <c r="AE115" s="123"/>
      <c r="AF115" s="96"/>
      <c r="AG115" s="97"/>
      <c r="AH115" s="113"/>
      <c r="AI115" s="113"/>
      <c r="AJ115" s="114"/>
      <c r="AK115" s="115"/>
      <c r="AL115" s="116"/>
      <c r="AM115" s="99"/>
      <c r="AN115" s="124"/>
      <c r="AO115" s="101"/>
      <c r="AP115" s="89" t="s">
        <v>154</v>
      </c>
      <c r="AQ115" s="1">
        <v>1727516.027</v>
      </c>
      <c r="AR115" s="1">
        <v>6451675.4910000004</v>
      </c>
      <c r="AS115" s="3">
        <v>98.644999999999996</v>
      </c>
      <c r="AT115" s="107">
        <f t="shared" si="670"/>
        <v>-4.6019999999552965</v>
      </c>
      <c r="AU115" s="107">
        <f t="shared" si="670"/>
        <v>-0.53499999921768904</v>
      </c>
      <c r="AV115" s="107">
        <f t="shared" si="670"/>
        <v>-0.39900000000000091</v>
      </c>
      <c r="AW115" s="126">
        <f t="shared" si="671"/>
        <v>186.63108621773267</v>
      </c>
      <c r="AX115" s="127">
        <f t="shared" si="672"/>
        <v>4.63299352457474</v>
      </c>
      <c r="AY115" s="107">
        <f t="shared" si="673"/>
        <v>-0.15599999995902181</v>
      </c>
      <c r="AZ115" s="107">
        <f t="shared" si="674"/>
        <v>-3.2999999821186066E-2</v>
      </c>
      <c r="BA115" s="107">
        <f t="shared" si="675"/>
        <v>-1.1000000000009891E-2</v>
      </c>
      <c r="BB115" s="126">
        <f t="shared" si="676"/>
        <v>191.94417712863182</v>
      </c>
      <c r="BC115" s="127">
        <f t="shared" si="677"/>
        <v>0.15945218711392165</v>
      </c>
      <c r="BD115" s="128">
        <v>0.04</v>
      </c>
      <c r="BE115" s="109">
        <f t="shared" si="678"/>
        <v>0.34663518937809051</v>
      </c>
      <c r="BF115" s="129"/>
      <c r="BG115" s="156">
        <v>1.0375135408148717</v>
      </c>
      <c r="BH115" s="112" t="s">
        <v>154</v>
      </c>
      <c r="BI115" s="90">
        <v>1727515.79</v>
      </c>
      <c r="BJ115" s="90">
        <v>6451675.466</v>
      </c>
      <c r="BK115" s="90">
        <v>98.605000000000004</v>
      </c>
      <c r="BL115" s="97">
        <f t="shared" si="393"/>
        <v>-4.8389999999199063</v>
      </c>
      <c r="BM115" s="113">
        <f t="shared" si="394"/>
        <v>-0.55999999959021807</v>
      </c>
      <c r="BN115" s="113">
        <f t="shared" si="395"/>
        <v>-0.43899999999999295</v>
      </c>
      <c r="BO115" s="114">
        <f t="shared" si="396"/>
        <v>186.60126884164191</v>
      </c>
      <c r="BP115" s="113">
        <f t="shared" si="397"/>
        <v>4.8712956180841553</v>
      </c>
      <c r="BQ115" s="97">
        <f t="shared" si="398"/>
        <v>-0.39299999992363155</v>
      </c>
      <c r="BR115" s="113">
        <f t="shared" si="399"/>
        <v>-5.8000000193715096E-2</v>
      </c>
      <c r="BS115" s="113">
        <f t="shared" si="400"/>
        <v>-5.1000000000001933E-2</v>
      </c>
      <c r="BT115" s="114">
        <f t="shared" si="391"/>
        <v>188.39526429724802</v>
      </c>
      <c r="BU115" s="115">
        <f t="shared" si="392"/>
        <v>0.39725684382077719</v>
      </c>
      <c r="BV115" s="116">
        <v>0.04</v>
      </c>
      <c r="BW115" s="99">
        <f t="shared" si="506"/>
        <v>0.41684873433449865</v>
      </c>
      <c r="BX115" s="124"/>
      <c r="BY115" s="96">
        <f t="shared" si="507"/>
        <v>-5.9068870350937441</v>
      </c>
      <c r="BZ115" s="97">
        <f t="shared" si="423"/>
        <v>-0.23699999996460974</v>
      </c>
      <c r="CA115" s="97">
        <f t="shared" si="423"/>
        <v>-2.500000037252903E-2</v>
      </c>
      <c r="CB115" s="97">
        <f t="shared" si="423"/>
        <v>-3.9999999999992042E-2</v>
      </c>
      <c r="CC115" s="114">
        <f t="shared" si="679"/>
        <v>186.02159022900534</v>
      </c>
      <c r="CD115" s="115">
        <f t="shared" si="680"/>
        <v>0.23831491770733002</v>
      </c>
      <c r="CE115" s="116">
        <v>0.04</v>
      </c>
      <c r="CF115" s="99">
        <f t="shared" si="681"/>
        <v>0.4863569749129184</v>
      </c>
      <c r="CG115" s="124"/>
      <c r="CH115" s="101">
        <f t="shared" si="530"/>
        <v>40.308021175088228</v>
      </c>
      <c r="CI115" s="89" t="s">
        <v>154</v>
      </c>
      <c r="CJ115" s="1">
        <v>1727515.571</v>
      </c>
      <c r="CK115" s="1">
        <v>6451675.432</v>
      </c>
      <c r="CL115" s="3">
        <v>98.534000000000006</v>
      </c>
      <c r="CM115" s="107">
        <f t="shared" si="426"/>
        <v>-5.0579999999608845</v>
      </c>
      <c r="CN115" s="107">
        <f t="shared" si="427"/>
        <v>-0.59399999957531691</v>
      </c>
      <c r="CO115" s="107">
        <f t="shared" si="428"/>
        <v>-0.50999999999999091</v>
      </c>
      <c r="CP115" s="126">
        <f t="shared" si="682"/>
        <v>186.69800616529739</v>
      </c>
      <c r="CQ115" s="127">
        <f t="shared" si="683"/>
        <v>5.0927595661978566</v>
      </c>
      <c r="CR115" s="107">
        <f t="shared" si="684"/>
        <v>-0.21900000004097819</v>
      </c>
      <c r="CS115" s="107">
        <f t="shared" si="685"/>
        <v>-3.3999999985098839E-2</v>
      </c>
      <c r="CT115" s="107">
        <f t="shared" si="686"/>
        <v>-7.0999999999997954E-2</v>
      </c>
      <c r="CU115" s="126">
        <f t="shared" si="687"/>
        <v>188.82478420367701</v>
      </c>
      <c r="CV115" s="127">
        <f t="shared" si="688"/>
        <v>0.22162355474302628</v>
      </c>
      <c r="CW115" s="128">
        <v>0.04</v>
      </c>
      <c r="CX115" s="109">
        <f t="shared" si="689"/>
        <v>0.48179033639788321</v>
      </c>
      <c r="CY115" s="129"/>
      <c r="CZ115" s="101">
        <f t="shared" si="654"/>
        <v>-0.93894788202695256</v>
      </c>
      <c r="DA115" s="112" t="s">
        <v>154</v>
      </c>
      <c r="DB115" s="1">
        <v>1727515.3330000001</v>
      </c>
      <c r="DC115" s="1">
        <v>6451675.4340000004</v>
      </c>
      <c r="DD115" s="1">
        <v>98.528999999999996</v>
      </c>
      <c r="DE115" s="97">
        <f t="shared" si="401"/>
        <v>-5.2959999998565763</v>
      </c>
      <c r="DF115" s="113">
        <f t="shared" si="402"/>
        <v>-0.59199999924749136</v>
      </c>
      <c r="DG115" s="113">
        <f t="shared" si="403"/>
        <v>-0.51500000000000057</v>
      </c>
      <c r="DH115" s="114">
        <f t="shared" si="690"/>
        <v>186.37818628122</v>
      </c>
      <c r="DI115" s="113">
        <f t="shared" si="377"/>
        <v>5.3289848937288129</v>
      </c>
      <c r="DJ115" s="97">
        <f t="shared" si="508"/>
        <v>-0.45699999993667006</v>
      </c>
      <c r="DK115" s="113">
        <f t="shared" si="509"/>
        <v>-3.1999999657273293E-2</v>
      </c>
      <c r="DL115" s="113">
        <f t="shared" si="510"/>
        <v>-7.6000000000007617E-2</v>
      </c>
      <c r="DM115" s="114">
        <f t="shared" si="511"/>
        <v>184.00542052021544</v>
      </c>
      <c r="DN115" s="115">
        <f t="shared" si="512"/>
        <v>0.45811898009161545</v>
      </c>
      <c r="DO115" s="116">
        <v>0.04</v>
      </c>
      <c r="DP115" s="99">
        <f t="shared" si="513"/>
        <v>0.42222947473881611</v>
      </c>
      <c r="DQ115" s="124"/>
      <c r="DR115" s="96">
        <f t="shared" si="514"/>
        <v>1.2908136599977471</v>
      </c>
      <c r="DS115" s="97">
        <f t="shared" si="691"/>
        <v>-0.23799999989569187</v>
      </c>
      <c r="DT115" s="97">
        <f t="shared" si="692"/>
        <v>2.0000003278255463E-3</v>
      </c>
      <c r="DU115" s="97">
        <f t="shared" si="693"/>
        <v>-5.0000000000096634E-3</v>
      </c>
      <c r="DV115" s="114">
        <f t="shared" si="694"/>
        <v>179.51853411503598</v>
      </c>
      <c r="DW115" s="115">
        <f t="shared" si="695"/>
        <v>0.23800840311144611</v>
      </c>
      <c r="DX115" s="116">
        <v>0.04</v>
      </c>
      <c r="DY115" s="99">
        <f t="shared" si="441"/>
        <v>0.38081344497831376</v>
      </c>
      <c r="DZ115" s="124"/>
      <c r="EA115" s="101">
        <f t="shared" si="696"/>
        <v>-20.958679282470783</v>
      </c>
      <c r="EB115" s="112" t="s">
        <v>154</v>
      </c>
      <c r="EC115" s="1">
        <v>1727514.9269999999</v>
      </c>
      <c r="ED115" s="1">
        <v>6451675.3890000004</v>
      </c>
      <c r="EE115" s="1">
        <v>98.456000000000003</v>
      </c>
      <c r="EF115" s="97">
        <f t="shared" si="404"/>
        <v>-5.7020000000484288</v>
      </c>
      <c r="EG115" s="113">
        <f t="shared" si="405"/>
        <v>-0.63699999917298555</v>
      </c>
      <c r="EH115" s="113">
        <f t="shared" si="406"/>
        <v>-0.58799999999999386</v>
      </c>
      <c r="EI115" s="114">
        <f t="shared" si="581"/>
        <v>186.37437841754695</v>
      </c>
      <c r="EJ115" s="113">
        <f t="shared" si="582"/>
        <v>5.7374709584884753</v>
      </c>
      <c r="EK115" s="97">
        <f t="shared" si="407"/>
        <v>-0.40600000019185245</v>
      </c>
      <c r="EL115" s="113">
        <f t="shared" si="408"/>
        <v>-4.4999999925494194E-2</v>
      </c>
      <c r="EM115" s="113">
        <f t="shared" si="409"/>
        <v>-7.2999999999993292E-2</v>
      </c>
      <c r="EN115" s="114">
        <f t="shared" si="583"/>
        <v>186.32470220076155</v>
      </c>
      <c r="EO115" s="115">
        <f t="shared" si="584"/>
        <v>0.40848623006054768</v>
      </c>
      <c r="EP115" s="116">
        <v>0.04</v>
      </c>
      <c r="EQ115" s="99">
        <f t="shared" si="515"/>
        <v>0.44400677180494313</v>
      </c>
      <c r="ER115" s="124"/>
      <c r="ES115" s="101">
        <f t="shared" si="516"/>
        <v>5.1576922903352695</v>
      </c>
      <c r="ET115" s="89" t="s">
        <v>154</v>
      </c>
      <c r="EU115" s="119">
        <v>1727514.666</v>
      </c>
      <c r="EV115" s="119">
        <v>6451675.3320000004</v>
      </c>
      <c r="EW115" s="208">
        <v>98.477000000000004</v>
      </c>
      <c r="EX115" s="107">
        <f t="shared" si="442"/>
        <v>-5.9629999999888241</v>
      </c>
      <c r="EY115" s="107">
        <f t="shared" si="443"/>
        <v>-0.69399999920278788</v>
      </c>
      <c r="EZ115" s="107">
        <f t="shared" si="444"/>
        <v>-0.56699999999999307</v>
      </c>
      <c r="FA115" s="126">
        <f t="shared" si="697"/>
        <v>186.63846732420848</v>
      </c>
      <c r="FB115" s="127">
        <f t="shared" si="698"/>
        <v>6.0032495366060026</v>
      </c>
      <c r="FC115" s="107">
        <f t="shared" si="447"/>
        <v>-0.26099999994039536</v>
      </c>
      <c r="FD115" s="107">
        <f t="shared" si="448"/>
        <v>-5.7000000029802322E-2</v>
      </c>
      <c r="FE115" s="107">
        <f t="shared" si="449"/>
        <v>2.1000000000000796E-2</v>
      </c>
      <c r="FF115" s="126">
        <f t="shared" si="699"/>
        <v>192.31944526560861</v>
      </c>
      <c r="FG115" s="127">
        <f t="shared" si="700"/>
        <v>0.26715164227884475</v>
      </c>
      <c r="FH115" s="128">
        <v>0.04</v>
      </c>
      <c r="FI115" s="109">
        <f t="shared" si="549"/>
        <v>0.54188974093071962</v>
      </c>
      <c r="FJ115" s="129"/>
      <c r="FK115" s="101">
        <f t="shared" si="701"/>
        <v>22.045377535092527</v>
      </c>
      <c r="FL115" s="112" t="s">
        <v>154</v>
      </c>
      <c r="FM115" s="1">
        <v>1727514.2949999999</v>
      </c>
      <c r="FN115" s="1">
        <v>6451675.3130000001</v>
      </c>
      <c r="FO115" s="1">
        <v>98.403000000000006</v>
      </c>
      <c r="FP115" s="97">
        <f t="shared" si="410"/>
        <v>-6.334000000031665</v>
      </c>
      <c r="FQ115" s="113">
        <f t="shared" si="411"/>
        <v>-0.71299999952316284</v>
      </c>
      <c r="FR115" s="113">
        <f t="shared" si="412"/>
        <v>-0.64099999999999113</v>
      </c>
      <c r="FS115" s="114">
        <f t="shared" si="626"/>
        <v>186.4225830931957</v>
      </c>
      <c r="FT115" s="113">
        <f t="shared" si="388"/>
        <v>6.374003843717162</v>
      </c>
      <c r="FU115" s="97">
        <f t="shared" si="413"/>
        <v>-0.63199999998323619</v>
      </c>
      <c r="FV115" s="113">
        <f t="shared" si="413"/>
        <v>-7.6000000350177288E-2</v>
      </c>
      <c r="FW115" s="113">
        <f t="shared" si="413"/>
        <v>-5.2999999999997272E-2</v>
      </c>
      <c r="FX115" s="114">
        <f t="shared" si="627"/>
        <v>186.8570723655732</v>
      </c>
      <c r="FY115" s="115">
        <f t="shared" si="628"/>
        <v>0.6365532185387468</v>
      </c>
      <c r="FZ115" s="116">
        <v>0.04</v>
      </c>
      <c r="GA115" s="99">
        <f t="shared" si="517"/>
        <v>0.53808387027789251</v>
      </c>
      <c r="GB115" s="124"/>
      <c r="GC115" s="101">
        <f t="shared" si="518"/>
        <v>21.188212533451733</v>
      </c>
      <c r="GD115" s="107">
        <f t="shared" si="452"/>
        <v>-0.37100000004284084</v>
      </c>
      <c r="GE115" s="107">
        <f t="shared" si="452"/>
        <v>-1.9000000320374966E-2</v>
      </c>
      <c r="GF115" s="107">
        <f t="shared" si="452"/>
        <v>-7.3999999999998067E-2</v>
      </c>
      <c r="GG115" s="126">
        <f t="shared" si="702"/>
        <v>182.93172396903557</v>
      </c>
      <c r="GH115" s="127">
        <f t="shared" si="703"/>
        <v>0.37148620437906188</v>
      </c>
      <c r="GI115" s="128">
        <v>0.04</v>
      </c>
      <c r="GJ115" s="109">
        <f t="shared" si="553"/>
        <v>0.53838580344791576</v>
      </c>
      <c r="GK115" s="129"/>
      <c r="GL115" s="101">
        <f t="shared" si="554"/>
        <v>-0.64661447119956916</v>
      </c>
      <c r="GM115" s="119"/>
    </row>
    <row r="116" spans="1:649" x14ac:dyDescent="0.35">
      <c r="A116" s="157" t="s">
        <v>47</v>
      </c>
      <c r="B116" s="44">
        <v>35634</v>
      </c>
      <c r="C116" s="113">
        <v>1727581.1146160199</v>
      </c>
      <c r="D116" s="113">
        <v>6450133.7830843497</v>
      </c>
      <c r="E116" s="113">
        <v>67.150000000000006</v>
      </c>
      <c r="F116" s="97">
        <v>1727534.456</v>
      </c>
      <c r="G116" s="113">
        <v>6450140.568</v>
      </c>
      <c r="H116" s="115">
        <v>63.2</v>
      </c>
      <c r="I116" s="119">
        <f>F116-C116</f>
        <v>-46.658616019878536</v>
      </c>
      <c r="J116" s="119">
        <f>G116-D116</f>
        <v>6.7849156502634287</v>
      </c>
      <c r="K116" s="119">
        <f>H116-E116</f>
        <v>-3.9500000000000028</v>
      </c>
      <c r="L116" s="120">
        <f>IF(DEGREES(ATAN2(I116,J116))&lt;0,(DEGREES(ATAN2(I116,J116)))+360,DEGREES(ATAN2(I116,J116)))</f>
        <v>171.7262622917159</v>
      </c>
      <c r="M116" s="119">
        <f>SQRT(POWER(I116,2)+POWER(J116,2))</f>
        <v>47.149353434290653</v>
      </c>
      <c r="N116" s="19"/>
      <c r="O116" s="89" t="s">
        <v>47</v>
      </c>
      <c r="P116" s="90">
        <v>1727469.9950000001</v>
      </c>
      <c r="Q116" s="90">
        <v>6450140.9759999998</v>
      </c>
      <c r="R116" s="90">
        <v>65.632999999999996</v>
      </c>
      <c r="S116" s="97">
        <f t="shared" si="455"/>
        <v>-111.11961601977237</v>
      </c>
      <c r="T116" s="113">
        <f t="shared" si="456"/>
        <v>7.1929156500846148</v>
      </c>
      <c r="U116" s="113">
        <f t="shared" si="457"/>
        <v>-1.5170000000000101</v>
      </c>
      <c r="V116" s="114">
        <f t="shared" si="668"/>
        <v>176.29633769333668</v>
      </c>
      <c r="W116" s="115">
        <f t="shared" si="669"/>
        <v>111.35217599998161</v>
      </c>
      <c r="X116" s="113"/>
      <c r="Y116" s="113"/>
      <c r="Z116" s="113"/>
      <c r="AA116" s="114"/>
      <c r="AB116" s="115"/>
      <c r="AC116" s="93"/>
      <c r="AD116" s="122">
        <v>0.24863300242485201</v>
      </c>
      <c r="AE116" s="123"/>
      <c r="AF116" s="96"/>
      <c r="AG116" s="97"/>
      <c r="AH116" s="113"/>
      <c r="AI116" s="113"/>
      <c r="AJ116" s="114"/>
      <c r="AK116" s="115"/>
      <c r="AL116" s="116"/>
      <c r="AM116" s="99"/>
      <c r="AN116" s="124"/>
      <c r="AO116" s="101"/>
      <c r="AP116" s="89"/>
      <c r="AQ116" s="2"/>
      <c r="AR116" s="2"/>
      <c r="AS116" s="4"/>
      <c r="AT116" s="107"/>
      <c r="AU116" s="107"/>
      <c r="AV116" s="107"/>
      <c r="AW116" s="126"/>
      <c r="AX116" s="127"/>
      <c r="AY116" s="107"/>
      <c r="AZ116" s="107"/>
      <c r="BA116" s="107"/>
      <c r="BB116" s="126"/>
      <c r="BC116" s="127"/>
      <c r="BD116" s="128"/>
      <c r="BE116" s="109"/>
      <c r="BF116" s="129"/>
      <c r="BG116" s="155"/>
      <c r="BH116" s="112" t="s">
        <v>47</v>
      </c>
      <c r="BI116" s="90">
        <v>1727469.7679999999</v>
      </c>
      <c r="BJ116" s="90">
        <v>6450141.0120000001</v>
      </c>
      <c r="BK116" s="90">
        <v>65.638000000000005</v>
      </c>
      <c r="BL116" s="97">
        <f t="shared" si="393"/>
        <v>-111.34661601996049</v>
      </c>
      <c r="BM116" s="113">
        <f t="shared" si="394"/>
        <v>7.2289156503975391</v>
      </c>
      <c r="BN116" s="113">
        <f t="shared" si="395"/>
        <v>-1.5120000000000005</v>
      </c>
      <c r="BO116" s="114">
        <f t="shared" si="396"/>
        <v>176.28542011832545</v>
      </c>
      <c r="BP116" s="113">
        <f t="shared" si="397"/>
        <v>111.58102939378666</v>
      </c>
      <c r="BQ116" s="97">
        <f t="shared" si="398"/>
        <v>-0.22700000018812716</v>
      </c>
      <c r="BR116" s="113">
        <f t="shared" si="399"/>
        <v>3.6000000312924385E-2</v>
      </c>
      <c r="BS116" s="113">
        <f t="shared" si="400"/>
        <v>5.0000000000096634E-3</v>
      </c>
      <c r="BT116" s="114">
        <f t="shared" si="391"/>
        <v>170.98849357956195</v>
      </c>
      <c r="BU116" s="115">
        <f t="shared" si="392"/>
        <v>0.22983689892604339</v>
      </c>
      <c r="BV116" s="116">
        <v>0.04</v>
      </c>
      <c r="BW116" s="99">
        <f t="shared" si="506"/>
        <v>0.24117198208399099</v>
      </c>
      <c r="BX116" s="124"/>
      <c r="BY116" s="96">
        <f t="shared" si="507"/>
        <v>-3.0008165722553604</v>
      </c>
      <c r="BZ116" s="97"/>
      <c r="CA116" s="97"/>
      <c r="CB116" s="97"/>
      <c r="CC116" s="114"/>
      <c r="CD116" s="115"/>
      <c r="CE116" s="116"/>
      <c r="CF116" s="99"/>
      <c r="CG116" s="124"/>
      <c r="CH116" s="101"/>
      <c r="CI116" s="89"/>
      <c r="CJ116" s="2"/>
      <c r="CK116" s="1"/>
      <c r="CL116" s="3"/>
      <c r="CM116" s="107"/>
      <c r="CN116" s="107"/>
      <c r="CO116" s="107"/>
      <c r="CP116" s="126"/>
      <c r="CQ116" s="127"/>
      <c r="CR116" s="107"/>
      <c r="CS116" s="107"/>
      <c r="CT116" s="107"/>
      <c r="CU116" s="126"/>
      <c r="CV116" s="127"/>
      <c r="CW116" s="128"/>
      <c r="CX116" s="109"/>
      <c r="CY116" s="129"/>
      <c r="CZ116" s="155"/>
      <c r="DA116" s="112" t="s">
        <v>47</v>
      </c>
      <c r="DB116" s="1">
        <v>1727469.601</v>
      </c>
      <c r="DC116" s="1">
        <v>6450141.0870000003</v>
      </c>
      <c r="DD116" s="1">
        <v>65.626999999999995</v>
      </c>
      <c r="DE116" s="97">
        <f t="shared" si="401"/>
        <v>-111.51361601985991</v>
      </c>
      <c r="DF116" s="113">
        <f t="shared" si="402"/>
        <v>7.3039156505838037</v>
      </c>
      <c r="DG116" s="113">
        <f t="shared" si="403"/>
        <v>-1.5230000000000103</v>
      </c>
      <c r="DH116" s="114">
        <f t="shared" si="690"/>
        <v>176.25259531535249</v>
      </c>
      <c r="DI116" s="113">
        <f t="shared" si="377"/>
        <v>111.75255586184863</v>
      </c>
      <c r="DJ116" s="97">
        <f t="shared" si="508"/>
        <v>-0.16699999989941716</v>
      </c>
      <c r="DK116" s="113">
        <f t="shared" si="509"/>
        <v>7.5000000186264515E-2</v>
      </c>
      <c r="DL116" s="113">
        <f t="shared" si="510"/>
        <v>-1.1000000000009891E-2</v>
      </c>
      <c r="DM116" s="114">
        <f t="shared" si="511"/>
        <v>155.81506590029116</v>
      </c>
      <c r="DN116" s="115">
        <f t="shared" si="512"/>
        <v>0.18306829325239532</v>
      </c>
      <c r="DO116" s="116">
        <v>0.04</v>
      </c>
      <c r="DP116" s="99">
        <f t="shared" si="513"/>
        <v>0.16872653755981137</v>
      </c>
      <c r="DQ116" s="124"/>
      <c r="DR116" s="96">
        <f t="shared" si="514"/>
        <v>-30.038914096974011</v>
      </c>
      <c r="DS116" s="97"/>
      <c r="DT116" s="97"/>
      <c r="DU116" s="97"/>
      <c r="DV116" s="114"/>
      <c r="DW116" s="115"/>
      <c r="DX116" s="116"/>
      <c r="DY116" s="99"/>
      <c r="DZ116" s="124"/>
      <c r="EA116" s="101"/>
      <c r="EB116" s="112" t="s">
        <v>47</v>
      </c>
      <c r="EC116" s="1">
        <v>1727469.43</v>
      </c>
      <c r="ED116" s="1">
        <v>6450141.1569999997</v>
      </c>
      <c r="EE116" s="1">
        <v>65.619</v>
      </c>
      <c r="EF116" s="97">
        <f t="shared" si="404"/>
        <v>-111.68461601994932</v>
      </c>
      <c r="EG116" s="113">
        <f t="shared" si="405"/>
        <v>7.3739156499505043</v>
      </c>
      <c r="EH116" s="113">
        <f t="shared" si="406"/>
        <v>-1.5310000000000059</v>
      </c>
      <c r="EI116" s="114">
        <f t="shared" si="581"/>
        <v>176.22256005614929</v>
      </c>
      <c r="EJ116" s="113">
        <f t="shared" si="582"/>
        <v>111.92778067815026</v>
      </c>
      <c r="EK116" s="97">
        <f t="shared" si="407"/>
        <v>-0.17100000008940697</v>
      </c>
      <c r="EL116" s="113">
        <f t="shared" si="408"/>
        <v>6.9999999366700649E-2</v>
      </c>
      <c r="EM116" s="113">
        <f t="shared" si="409"/>
        <v>-7.9999999999955662E-3</v>
      </c>
      <c r="EN116" s="114">
        <f t="shared" si="583"/>
        <v>157.73793104811787</v>
      </c>
      <c r="EO116" s="115">
        <f t="shared" si="584"/>
        <v>0.184772833343853</v>
      </c>
      <c r="EP116" s="116">
        <v>0.04</v>
      </c>
      <c r="EQ116" s="99">
        <f t="shared" si="515"/>
        <v>0.20084003624331848</v>
      </c>
      <c r="ES116" s="101">
        <f t="shared" si="516"/>
        <v>19.032867708864877</v>
      </c>
      <c r="ET116" s="89"/>
      <c r="EU116" s="119"/>
      <c r="EV116" s="119"/>
      <c r="EW116" s="208"/>
      <c r="EX116" s="107"/>
      <c r="EY116" s="107"/>
      <c r="EZ116" s="107"/>
      <c r="FA116" s="126"/>
      <c r="FB116" s="127"/>
      <c r="FC116" s="107"/>
      <c r="FD116" s="107"/>
      <c r="FE116" s="107"/>
      <c r="FF116" s="126"/>
      <c r="FG116" s="127"/>
      <c r="FH116" s="128"/>
      <c r="FI116" s="109"/>
      <c r="FJ116" s="129"/>
      <c r="FK116" s="155"/>
      <c r="FL116" s="112" t="s">
        <v>47</v>
      </c>
      <c r="FM116" s="1">
        <v>1727469.166</v>
      </c>
      <c r="FN116" s="1">
        <v>6450141.2319999998</v>
      </c>
      <c r="FO116" s="1">
        <v>65.641999999999996</v>
      </c>
      <c r="FP116" s="97">
        <f t="shared" si="410"/>
        <v>-111.94861601991579</v>
      </c>
      <c r="FQ116" s="113">
        <f t="shared" si="411"/>
        <v>7.4489156501367688</v>
      </c>
      <c r="FR116" s="113">
        <f t="shared" si="412"/>
        <v>-1.5080000000000098</v>
      </c>
      <c r="FS116" s="114">
        <f t="shared" si="626"/>
        <v>176.1932245960337</v>
      </c>
      <c r="FT116" s="113">
        <f t="shared" si="388"/>
        <v>112.19616291628425</v>
      </c>
      <c r="FU116" s="97">
        <f t="shared" si="413"/>
        <v>-0.26399999996647239</v>
      </c>
      <c r="FV116" s="113">
        <f t="shared" si="413"/>
        <v>7.5000000186264515E-2</v>
      </c>
      <c r="FW116" s="113">
        <f t="shared" si="413"/>
        <v>2.2999999999996135E-2</v>
      </c>
      <c r="FX116" s="114">
        <f t="shared" si="627"/>
        <v>164.14063369407555</v>
      </c>
      <c r="FY116" s="115">
        <f t="shared" si="628"/>
        <v>0.27444671615859628</v>
      </c>
      <c r="FZ116" s="116">
        <v>0.04</v>
      </c>
      <c r="GA116" s="99">
        <f t="shared" si="517"/>
        <v>0.23199215228959955</v>
      </c>
      <c r="GC116" s="101"/>
      <c r="GD116" s="107"/>
      <c r="GE116" s="107"/>
      <c r="GF116" s="107"/>
      <c r="GG116" s="126"/>
      <c r="GH116" s="127"/>
      <c r="GI116" s="128"/>
      <c r="GJ116" s="109"/>
      <c r="GK116" s="129"/>
      <c r="GL116" s="155"/>
      <c r="GM116" s="119"/>
    </row>
    <row r="117" spans="1:649" x14ac:dyDescent="0.35">
      <c r="A117" s="157"/>
      <c r="B117" s="44"/>
      <c r="C117" s="113"/>
      <c r="D117" s="113"/>
      <c r="E117" s="113"/>
      <c r="F117" s="97"/>
      <c r="G117" s="113"/>
      <c r="H117" s="115"/>
      <c r="I117" s="119"/>
      <c r="J117" s="119"/>
      <c r="K117" s="119"/>
      <c r="L117" s="120"/>
      <c r="M117" s="119"/>
      <c r="N117" s="19"/>
      <c r="O117" s="89"/>
      <c r="P117" s="90"/>
      <c r="Q117" s="90"/>
      <c r="R117" s="90"/>
      <c r="S117" s="97"/>
      <c r="T117" s="113"/>
      <c r="U117" s="113"/>
      <c r="V117" s="114"/>
      <c r="W117" s="115"/>
      <c r="X117" s="113"/>
      <c r="Y117" s="113"/>
      <c r="Z117" s="113"/>
      <c r="AA117" s="114"/>
      <c r="AB117" s="115"/>
      <c r="AC117" s="93"/>
      <c r="AD117" s="132"/>
      <c r="AE117" s="123"/>
      <c r="AF117" s="96"/>
      <c r="AG117" s="97"/>
      <c r="AH117" s="113"/>
      <c r="AI117" s="113"/>
      <c r="AJ117" s="114"/>
      <c r="AK117" s="115"/>
      <c r="AL117" s="116"/>
      <c r="AM117" s="99"/>
      <c r="AN117" s="124"/>
      <c r="AO117" s="101"/>
      <c r="AP117" s="89"/>
      <c r="AQ117" s="2"/>
      <c r="AR117" s="2"/>
      <c r="AS117" s="4"/>
      <c r="AT117" s="107"/>
      <c r="AU117" s="107"/>
      <c r="AV117" s="107"/>
      <c r="AW117" s="126"/>
      <c r="AX117" s="127"/>
      <c r="AY117" s="107"/>
      <c r="AZ117" s="107"/>
      <c r="BA117" s="107"/>
      <c r="BB117" s="126"/>
      <c r="BC117" s="127"/>
      <c r="BD117" s="128"/>
      <c r="BE117" s="109"/>
      <c r="BF117" s="129"/>
      <c r="BG117" s="18"/>
      <c r="BH117" s="112"/>
      <c r="BI117" s="130"/>
      <c r="BJ117" s="130"/>
      <c r="BK117" s="130"/>
      <c r="BL117" s="97"/>
      <c r="BM117" s="113"/>
      <c r="BN117" s="113"/>
      <c r="BO117" s="114"/>
      <c r="BP117" s="113"/>
      <c r="BQ117" s="97"/>
      <c r="BR117" s="113"/>
      <c r="BS117" s="113"/>
      <c r="BT117" s="114"/>
      <c r="BU117" s="115"/>
      <c r="BV117" s="116"/>
      <c r="BW117" s="99"/>
      <c r="BX117" s="124"/>
      <c r="BY117" s="96"/>
      <c r="BZ117" s="97">
        <f t="shared" si="423"/>
        <v>0</v>
      </c>
      <c r="CA117" s="97">
        <f t="shared" si="423"/>
        <v>0</v>
      </c>
      <c r="CB117" s="97">
        <f t="shared" si="423"/>
        <v>0</v>
      </c>
      <c r="CC117" s="114"/>
      <c r="CD117" s="115"/>
      <c r="CE117" s="116"/>
      <c r="CF117" s="99"/>
      <c r="CG117" s="124"/>
      <c r="CH117" s="101"/>
      <c r="CI117" s="89"/>
      <c r="CJ117" s="2"/>
      <c r="CK117" s="1"/>
      <c r="CL117" s="3"/>
      <c r="CM117" s="107"/>
      <c r="CN117" s="107"/>
      <c r="CO117" s="107"/>
      <c r="CP117" s="126"/>
      <c r="CQ117" s="127"/>
      <c r="CR117" s="107"/>
      <c r="CS117" s="107"/>
      <c r="CT117" s="107"/>
      <c r="CU117" s="126"/>
      <c r="CV117" s="127"/>
      <c r="CW117" s="128"/>
      <c r="CX117" s="109"/>
      <c r="CY117" s="129"/>
      <c r="CZ117" s="18"/>
      <c r="DA117" s="112"/>
      <c r="DB117" s="1"/>
      <c r="DC117" s="1"/>
      <c r="DD117" s="1"/>
      <c r="DE117" s="97"/>
      <c r="DF117" s="113"/>
      <c r="DG117" s="113"/>
      <c r="DH117" s="114"/>
      <c r="DI117" s="113"/>
      <c r="DJ117" s="97"/>
      <c r="DK117" s="113"/>
      <c r="DL117" s="113"/>
      <c r="DM117" s="114"/>
      <c r="DN117" s="115"/>
      <c r="DO117" s="116"/>
      <c r="DP117" s="99"/>
      <c r="DQ117" s="124"/>
      <c r="DR117" s="96"/>
      <c r="DS117" s="97"/>
      <c r="DT117" s="97"/>
      <c r="DU117" s="97"/>
      <c r="DV117" s="114"/>
      <c r="DW117" s="115"/>
      <c r="DX117" s="116"/>
      <c r="DY117" s="99"/>
      <c r="DZ117" s="124"/>
      <c r="EA117" s="101"/>
      <c r="EB117" s="112"/>
      <c r="EC117" s="1"/>
      <c r="ED117" s="1"/>
      <c r="EE117" s="1"/>
      <c r="EF117" s="97"/>
      <c r="EG117" s="113"/>
      <c r="EH117" s="113"/>
      <c r="EI117" s="114"/>
      <c r="EJ117" s="113"/>
      <c r="EK117" s="97"/>
      <c r="EL117" s="113"/>
      <c r="EM117" s="113"/>
      <c r="EN117" s="114"/>
      <c r="EO117" s="115"/>
      <c r="EP117" s="116"/>
      <c r="EQ117" s="99"/>
      <c r="ER117" s="124"/>
      <c r="ES117" s="101"/>
      <c r="ET117" s="89"/>
      <c r="EU117" s="119"/>
      <c r="EV117" s="119"/>
      <c r="EW117" s="208"/>
      <c r="EX117" s="107"/>
      <c r="EY117" s="107"/>
      <c r="EZ117" s="107"/>
      <c r="FA117" s="126"/>
      <c r="FB117" s="127"/>
      <c r="FC117" s="107"/>
      <c r="FD117" s="107"/>
      <c r="FE117" s="107"/>
      <c r="FF117" s="126"/>
      <c r="FG117" s="127"/>
      <c r="FH117" s="128"/>
      <c r="FI117" s="109"/>
      <c r="FJ117" s="129"/>
      <c r="FK117" s="18"/>
      <c r="FL117" s="112"/>
      <c r="FM117" s="1"/>
      <c r="FN117" s="1"/>
      <c r="FO117" s="1"/>
      <c r="FP117" s="97"/>
      <c r="FQ117" s="113"/>
      <c r="FR117" s="113"/>
      <c r="FS117" s="114"/>
      <c r="FT117" s="113"/>
      <c r="FU117" s="97"/>
      <c r="FV117" s="113"/>
      <c r="FW117" s="113"/>
      <c r="FX117" s="114"/>
      <c r="FY117" s="115"/>
      <c r="FZ117" s="116"/>
      <c r="GA117" s="99"/>
      <c r="GB117" s="124"/>
      <c r="GC117" s="101"/>
      <c r="GD117" s="107"/>
      <c r="GE117" s="107"/>
      <c r="GF117" s="107"/>
      <c r="GG117" s="126"/>
      <c r="GH117" s="127"/>
      <c r="GI117" s="128"/>
      <c r="GJ117" s="109"/>
      <c r="GK117" s="129"/>
      <c r="GL117" s="18"/>
      <c r="GM117" s="119"/>
    </row>
    <row r="118" spans="1:649" x14ac:dyDescent="0.35">
      <c r="A118" s="157" t="s">
        <v>85</v>
      </c>
      <c r="B118" s="17">
        <v>2015</v>
      </c>
      <c r="C118" s="119">
        <v>1729195.882</v>
      </c>
      <c r="D118" s="119">
        <v>6438764.6770000001</v>
      </c>
      <c r="E118" s="119">
        <v>346.88</v>
      </c>
      <c r="F118" s="20" t="s">
        <v>155</v>
      </c>
      <c r="H118" s="23"/>
      <c r="I118" s="17" t="s">
        <v>159</v>
      </c>
      <c r="O118" s="89" t="s">
        <v>85</v>
      </c>
      <c r="P118" s="90">
        <v>1729195.861</v>
      </c>
      <c r="Q118" s="90">
        <v>6438764.6660000002</v>
      </c>
      <c r="R118" s="90">
        <v>346.916</v>
      </c>
      <c r="S118" s="97">
        <f t="shared" ref="S118:U122" si="704">P118-C118</f>
        <v>-2.0999999949708581E-2</v>
      </c>
      <c r="T118" s="113">
        <f t="shared" si="704"/>
        <v>-1.0999999940395355E-2</v>
      </c>
      <c r="U118" s="113">
        <f t="shared" si="704"/>
        <v>3.6000000000001364E-2</v>
      </c>
      <c r="V118" s="114"/>
      <c r="W118" s="115">
        <f t="shared" ref="W118:W122" si="705">SQRT(POWER(S118,2)+POWER(T118,2))</f>
        <v>2.3706539110052698E-2</v>
      </c>
      <c r="X118" s="113"/>
      <c r="Y118" s="113"/>
      <c r="Z118" s="113"/>
      <c r="AA118" s="114"/>
      <c r="AB118" s="115"/>
      <c r="AC118" s="93"/>
      <c r="AD118" s="122"/>
      <c r="AE118" s="123"/>
      <c r="AF118" s="96"/>
      <c r="AG118" s="97"/>
      <c r="AH118" s="113"/>
      <c r="AI118" s="113"/>
      <c r="AJ118" s="114"/>
      <c r="AK118" s="115"/>
      <c r="AL118" s="116"/>
      <c r="AM118" s="99"/>
      <c r="AN118" s="124"/>
      <c r="AO118" s="101"/>
      <c r="AP118" s="89" t="s">
        <v>85</v>
      </c>
      <c r="AQ118" s="1">
        <v>1729195.8740000001</v>
      </c>
      <c r="AR118" s="1">
        <v>6438764.6569999997</v>
      </c>
      <c r="AS118" s="3">
        <v>346.99299999999999</v>
      </c>
      <c r="AT118" s="107">
        <f t="shared" ref="AT118:AV122" si="706">AQ118-C118</f>
        <v>-7.9999999143183231E-3</v>
      </c>
      <c r="AU118" s="107">
        <f t="shared" si="706"/>
        <v>-2.0000000484287739E-2</v>
      </c>
      <c r="AV118" s="107">
        <f t="shared" si="706"/>
        <v>0.11299999999999955</v>
      </c>
      <c r="AW118" s="126"/>
      <c r="AX118" s="127">
        <f t="shared" ref="AX118:AX122" si="707">SQRT(POWER(AT118,2)+POWER(AU118,2))</f>
        <v>2.154065964636652E-2</v>
      </c>
      <c r="AY118" s="107">
        <f>AQ118-P118</f>
        <v>1.3000000035390258E-2</v>
      </c>
      <c r="AZ118" s="107">
        <f t="shared" ref="AZ118:AZ122" si="708">AR118-Q118</f>
        <v>-9.0000005438923836E-3</v>
      </c>
      <c r="BA118" s="107">
        <f t="shared" ref="BA118:BA122" si="709">AS118-R118</f>
        <v>7.6999999999998181E-2</v>
      </c>
      <c r="BB118" s="126"/>
      <c r="BC118" s="127">
        <f>SQRT(POWER(AY118,2)+POWER(AZ118,2))</f>
        <v>1.5811388639528468E-2</v>
      </c>
      <c r="BD118" s="128">
        <v>0.02</v>
      </c>
      <c r="BE118" s="109"/>
      <c r="BF118" s="129" t="s">
        <v>54</v>
      </c>
      <c r="BG118" s="18"/>
      <c r="BH118" s="112" t="s">
        <v>85</v>
      </c>
      <c r="BI118" s="90">
        <v>1729195.8729999999</v>
      </c>
      <c r="BJ118" s="90">
        <v>6438764.6689999998</v>
      </c>
      <c r="BK118" s="90">
        <v>346.94099999999997</v>
      </c>
      <c r="BL118" s="97">
        <f t="shared" si="393"/>
        <v>-9.0000000782310963E-3</v>
      </c>
      <c r="BM118" s="113">
        <f t="shared" si="394"/>
        <v>-8.0000003799796104E-3</v>
      </c>
      <c r="BN118" s="113">
        <f t="shared" si="395"/>
        <v>6.0999999999978627E-2</v>
      </c>
      <c r="BO118" s="114"/>
      <c r="BP118" s="113">
        <f t="shared" si="397"/>
        <v>1.2041594889707661E-2</v>
      </c>
      <c r="BQ118" s="97">
        <f t="shared" si="398"/>
        <v>1.1999999871477485E-2</v>
      </c>
      <c r="BR118" s="113">
        <f t="shared" si="399"/>
        <v>2.9999995604157448E-3</v>
      </c>
      <c r="BS118" s="113">
        <f t="shared" si="400"/>
        <v>2.4999999999977263E-2</v>
      </c>
      <c r="BT118" s="114">
        <f t="shared" si="391"/>
        <v>14.036241636916786</v>
      </c>
      <c r="BU118" s="115">
        <f t="shared" si="392"/>
        <v>1.2369316645552991E-2</v>
      </c>
      <c r="BV118" s="116">
        <v>0.02</v>
      </c>
      <c r="BW118" s="99"/>
      <c r="BX118" s="124" t="s">
        <v>54</v>
      </c>
      <c r="BY118" s="96"/>
      <c r="BZ118" s="97">
        <f t="shared" si="423"/>
        <v>-1.0000001639127731E-3</v>
      </c>
      <c r="CA118" s="97">
        <f t="shared" si="423"/>
        <v>1.2000000104308128E-2</v>
      </c>
      <c r="CB118" s="97">
        <f t="shared" si="423"/>
        <v>-5.2000000000020918E-2</v>
      </c>
      <c r="CC118" s="114"/>
      <c r="CD118" s="115">
        <f t="shared" ref="CD118:CD122" si="710">SQRT(POWER(BZ118,2)+POWER(CA118,2))</f>
        <v>1.2041594696352334E-2</v>
      </c>
      <c r="CE118" s="116">
        <v>0.02</v>
      </c>
      <c r="CF118" s="99"/>
      <c r="CG118" s="124" t="s">
        <v>54</v>
      </c>
      <c r="CH118" s="101"/>
      <c r="CI118" s="89" t="s">
        <v>85</v>
      </c>
      <c r="CJ118" s="1">
        <v>1729195.882</v>
      </c>
      <c r="CK118" s="1">
        <v>6438764.6409999998</v>
      </c>
      <c r="CL118" s="3">
        <v>346.916</v>
      </c>
      <c r="CM118" s="107">
        <f t="shared" si="426"/>
        <v>0</v>
      </c>
      <c r="CN118" s="107">
        <f t="shared" si="427"/>
        <v>-3.6000000312924385E-2</v>
      </c>
      <c r="CO118" s="107">
        <f t="shared" si="428"/>
        <v>3.6000000000001364E-2</v>
      </c>
      <c r="CP118" s="126"/>
      <c r="CQ118" s="127">
        <f t="shared" ref="CQ118:CQ122" si="711">SQRT(POWER(CM118,2)+POWER(CN118,2))</f>
        <v>3.6000000312924385E-2</v>
      </c>
      <c r="CR118" s="107">
        <f>CJ118-BI118</f>
        <v>9.0000000782310963E-3</v>
      </c>
      <c r="CS118" s="107">
        <f t="shared" ref="CS118:CS122" si="712">CK118-BJ118</f>
        <v>-2.7999999932944775E-2</v>
      </c>
      <c r="CT118" s="107">
        <f t="shared" ref="CT118:CT122" si="713">CL118-BK118</f>
        <v>-2.4999999999977263E-2</v>
      </c>
      <c r="CU118" s="126"/>
      <c r="CV118" s="127">
        <f>SQRT(POWER(CR118,2)+POWER(CS118,2))</f>
        <v>2.9410882299806429E-2</v>
      </c>
      <c r="CW118" s="128">
        <v>0.02</v>
      </c>
      <c r="CX118" s="109"/>
      <c r="CY118" s="129" t="s">
        <v>54</v>
      </c>
      <c r="CZ118" s="18"/>
      <c r="DA118" s="112" t="s">
        <v>85</v>
      </c>
      <c r="DB118" s="1">
        <v>1729195.916</v>
      </c>
      <c r="DC118" s="1">
        <v>6438764.6699999999</v>
      </c>
      <c r="DD118" s="1">
        <v>346.911</v>
      </c>
      <c r="DE118" s="97">
        <f t="shared" si="401"/>
        <v>3.3999999985098839E-2</v>
      </c>
      <c r="DF118" s="113">
        <f t="shared" si="402"/>
        <v>-7.0000002160668373E-3</v>
      </c>
      <c r="DG118" s="113">
        <f t="shared" si="403"/>
        <v>3.1000000000005912E-2</v>
      </c>
      <c r="DH118" s="114"/>
      <c r="DI118" s="113">
        <f t="shared" ref="DI118:DI122" si="714">SQRT(POWER(DE118,2)+POWER(DF118,2))</f>
        <v>3.4713109944395026E-2</v>
      </c>
      <c r="DJ118" s="97">
        <f t="shared" ref="DJ118:DJ122" si="715">DB118-BI118</f>
        <v>4.3000000063329935E-2</v>
      </c>
      <c r="DK118" s="113">
        <f t="shared" ref="DK118:DK122" si="716">DC118-BJ118</f>
        <v>1.0000001639127731E-3</v>
      </c>
      <c r="DL118" s="113">
        <f t="shared" ref="DL118:DL122" si="717">DD118-BK118</f>
        <v>-2.9999999999972715E-2</v>
      </c>
      <c r="DM118" s="114">
        <f t="shared" ref="DM118:DM121" si="718">IF(DEGREES(ATAN2(DJ118,DK118))&lt;0,(DEGREES(ATAN2(DJ118,DK118)))+360,DEGREES(ATAN2(DJ118,DK118)))</f>
        <v>1.3322200701974205</v>
      </c>
      <c r="DN118" s="115">
        <f t="shared" ref="DN118:DN122" si="719">SQRT(POWER(DJ118,2)+POWER(DK118,2))</f>
        <v>4.3011626402336849E-2</v>
      </c>
      <c r="DO118" s="116">
        <v>0.02</v>
      </c>
      <c r="DP118" s="99"/>
      <c r="DQ118" s="124" t="s">
        <v>54</v>
      </c>
      <c r="DR118" s="96"/>
      <c r="DS118" s="97">
        <f t="shared" ref="DS118:DS122" si="720">DB118-CJ118</f>
        <v>3.3999999985098839E-2</v>
      </c>
      <c r="DT118" s="97">
        <f t="shared" ref="DT118:DT122" si="721">DC118-CK118</f>
        <v>2.9000000096857548E-2</v>
      </c>
      <c r="DU118" s="97">
        <f t="shared" ref="DU118:DU122" si="722">DD118-CL118</f>
        <v>-4.9999999999954525E-3</v>
      </c>
      <c r="DV118" s="114"/>
      <c r="DW118" s="115">
        <f t="shared" ref="DW118:DW122" si="723">SQRT(POWER(DS118,2)+POWER(DT118,2))</f>
        <v>4.4687805994526729E-2</v>
      </c>
      <c r="DX118" s="116">
        <v>0.02</v>
      </c>
      <c r="DY118" s="99"/>
      <c r="DZ118" s="124" t="s">
        <v>54</v>
      </c>
      <c r="EA118" s="101"/>
      <c r="EB118" s="112" t="s">
        <v>85</v>
      </c>
      <c r="EC118" s="1">
        <v>1729195.868</v>
      </c>
      <c r="ED118" s="1">
        <v>6438764.6629999997</v>
      </c>
      <c r="EE118" s="1">
        <v>346.92500000000001</v>
      </c>
      <c r="EF118" s="97">
        <f t="shared" si="404"/>
        <v>-1.3999999966472387E-2</v>
      </c>
      <c r="EG118" s="113">
        <f t="shared" si="405"/>
        <v>-1.4000000432133675E-2</v>
      </c>
      <c r="EH118" s="113">
        <f t="shared" si="406"/>
        <v>4.5000000000015916E-2</v>
      </c>
      <c r="EI118" s="114"/>
      <c r="EJ118" s="113">
        <f t="shared" ref="EJ118:EJ122" si="724">SQRT(POWER(EF118,2)+POWER(EG118,2))</f>
        <v>1.9798990155080382E-2</v>
      </c>
      <c r="EK118" s="97">
        <f t="shared" si="407"/>
        <v>-4.7999999951571226E-2</v>
      </c>
      <c r="EL118" s="113">
        <f t="shared" si="408"/>
        <v>-7.0000002160668373E-3</v>
      </c>
      <c r="EM118" s="113">
        <f t="shared" si="409"/>
        <v>1.4000000000010004E-2</v>
      </c>
      <c r="EN118" s="114"/>
      <c r="EO118" s="115">
        <f t="shared" ref="EO118:EO122" si="725">SQRT(POWER(EK118,2)+POWER(EL118,2))</f>
        <v>4.8507731325797679E-2</v>
      </c>
      <c r="EP118" s="116">
        <v>0.02</v>
      </c>
      <c r="EQ118" s="99"/>
      <c r="ER118" s="124" t="s">
        <v>54</v>
      </c>
      <c r="ES118" s="101"/>
      <c r="ET118" s="89" t="s">
        <v>85</v>
      </c>
      <c r="EU118" s="119">
        <v>1729195.875</v>
      </c>
      <c r="EV118" s="119">
        <v>6438764.659</v>
      </c>
      <c r="EW118" s="208">
        <v>346.93799999999999</v>
      </c>
      <c r="EX118" s="107">
        <f t="shared" si="442"/>
        <v>-6.9999999832361937E-3</v>
      </c>
      <c r="EY118" s="107">
        <f t="shared" si="443"/>
        <v>-1.8000000156462193E-2</v>
      </c>
      <c r="EZ118" s="107">
        <f t="shared" si="444"/>
        <v>5.7999999999992724E-2</v>
      </c>
      <c r="FA118" s="126"/>
      <c r="FB118" s="127">
        <f t="shared" ref="FB118:FB122" si="726">SQRT(POWER(EX118,2)+POWER(EY118,2))</f>
        <v>1.931320805557548E-2</v>
      </c>
      <c r="FC118" s="107">
        <f t="shared" si="447"/>
        <v>6.9999999832361937E-3</v>
      </c>
      <c r="FD118" s="107">
        <f t="shared" si="448"/>
        <v>-3.9999997243285179E-3</v>
      </c>
      <c r="FE118" s="107">
        <f t="shared" si="449"/>
        <v>1.2999999999976808E-2</v>
      </c>
      <c r="FF118" s="126"/>
      <c r="FG118" s="127">
        <f>SQRT(POWER(FC118,2)+POWER(FD118,2))</f>
        <v>8.0622575969721364E-3</v>
      </c>
      <c r="FH118" s="128">
        <v>0.02</v>
      </c>
      <c r="FI118" s="109"/>
      <c r="FJ118" s="129" t="s">
        <v>54</v>
      </c>
      <c r="FK118" s="18"/>
      <c r="FL118" s="112" t="s">
        <v>85</v>
      </c>
      <c r="FM118" s="1">
        <v>1729195.8940000001</v>
      </c>
      <c r="FN118" s="1">
        <v>6438764.6639999999</v>
      </c>
      <c r="FO118" s="1">
        <v>346.90499999999997</v>
      </c>
      <c r="FP118" s="97">
        <f t="shared" si="410"/>
        <v>1.2000000104308128E-2</v>
      </c>
      <c r="FQ118" s="113">
        <f t="shared" si="411"/>
        <v>-1.3000000268220901E-2</v>
      </c>
      <c r="FR118" s="113">
        <f t="shared" si="412"/>
        <v>2.4999999999977263E-2</v>
      </c>
      <c r="FS118" s="114"/>
      <c r="FT118" s="113">
        <f t="shared" ref="FT118:FT122" si="727">SQRT(POWER(FP118,2)+POWER(FQ118,2))</f>
        <v>1.7691806280793903E-2</v>
      </c>
      <c r="FU118" s="97">
        <f t="shared" si="413"/>
        <v>2.6000000070780516E-2</v>
      </c>
      <c r="FV118" s="113">
        <f t="shared" si="413"/>
        <v>1.0000001639127731E-3</v>
      </c>
      <c r="FW118" s="113">
        <f t="shared" si="413"/>
        <v>-2.0000000000038654E-2</v>
      </c>
      <c r="FX118" s="114"/>
      <c r="FY118" s="115">
        <f t="shared" ref="FY118:FY122" si="728">SQRT(POWER(FU118,2)+POWER(FV118,2))</f>
        <v>2.6019223739543275E-2</v>
      </c>
      <c r="FZ118" s="116">
        <v>0.02</v>
      </c>
      <c r="GA118" s="99"/>
      <c r="GB118" s="124" t="s">
        <v>54</v>
      </c>
      <c r="GC118" s="101"/>
      <c r="GD118" s="107">
        <f t="shared" si="452"/>
        <v>1.9000000087544322E-2</v>
      </c>
      <c r="GE118" s="107">
        <f t="shared" si="452"/>
        <v>4.999999888241291E-3</v>
      </c>
      <c r="GF118" s="107">
        <f t="shared" si="452"/>
        <v>-3.3000000000015461E-2</v>
      </c>
      <c r="GG118" s="126"/>
      <c r="GH118" s="127">
        <f>SQRT(POWER(GD118,2)+POWER(GE118,2))</f>
        <v>1.9646882760608542E-2</v>
      </c>
      <c r="GI118" s="128">
        <v>0.02</v>
      </c>
      <c r="GJ118" s="109"/>
      <c r="GK118" s="129" t="s">
        <v>54</v>
      </c>
      <c r="GL118" s="18"/>
      <c r="GM118" s="119"/>
    </row>
    <row r="119" spans="1:649" x14ac:dyDescent="0.35">
      <c r="A119" s="157" t="s">
        <v>98</v>
      </c>
      <c r="B119" s="44">
        <v>45730</v>
      </c>
      <c r="C119" s="119">
        <v>1725591.7420000001</v>
      </c>
      <c r="D119" s="119">
        <v>6455633.5449999999</v>
      </c>
      <c r="E119" s="119">
        <v>292.66899999999998</v>
      </c>
      <c r="F119" s="20" t="s">
        <v>102</v>
      </c>
      <c r="H119" s="23"/>
      <c r="I119" s="17" t="s">
        <v>158</v>
      </c>
      <c r="O119" s="89" t="s">
        <v>98</v>
      </c>
      <c r="P119" s="90">
        <v>1725591.7579999999</v>
      </c>
      <c r="Q119" s="90">
        <v>6455633.5599999996</v>
      </c>
      <c r="R119" s="90">
        <v>292.74900000000002</v>
      </c>
      <c r="S119" s="97">
        <f t="shared" si="704"/>
        <v>1.5999999828636646E-2</v>
      </c>
      <c r="T119" s="113">
        <f t="shared" si="704"/>
        <v>1.4999999664723873E-2</v>
      </c>
      <c r="U119" s="113">
        <f t="shared" si="704"/>
        <v>8.0000000000040927E-2</v>
      </c>
      <c r="V119" s="114"/>
      <c r="W119" s="115">
        <f t="shared" si="705"/>
        <v>2.1931711845136235E-2</v>
      </c>
      <c r="X119" s="113"/>
      <c r="Y119" s="113"/>
      <c r="Z119" s="113"/>
      <c r="AA119" s="114"/>
      <c r="AB119" s="115"/>
      <c r="AC119" s="93"/>
      <c r="AD119" s="132"/>
      <c r="AE119" s="152"/>
      <c r="AF119" s="96"/>
      <c r="AG119" s="97"/>
      <c r="AH119" s="113"/>
      <c r="AI119" s="113"/>
      <c r="AJ119" s="114"/>
      <c r="AK119" s="115"/>
      <c r="AL119" s="116"/>
      <c r="AM119" s="99"/>
      <c r="AN119" s="18"/>
      <c r="AO119" s="101"/>
      <c r="AP119" s="89" t="s">
        <v>98</v>
      </c>
      <c r="AQ119" s="1">
        <v>1725591.7050000001</v>
      </c>
      <c r="AR119" s="1">
        <v>6455633.54</v>
      </c>
      <c r="AS119" s="3">
        <v>292.75599999999997</v>
      </c>
      <c r="AT119" s="107">
        <f t="shared" si="706"/>
        <v>-3.7000000011175871E-2</v>
      </c>
      <c r="AU119" s="107">
        <f t="shared" si="706"/>
        <v>-4.999999888241291E-3</v>
      </c>
      <c r="AV119" s="107">
        <f t="shared" si="706"/>
        <v>8.6999999999989086E-2</v>
      </c>
      <c r="AW119" s="126"/>
      <c r="AX119" s="127">
        <f t="shared" si="707"/>
        <v>3.7336309401297653E-2</v>
      </c>
      <c r="AY119" s="107">
        <f t="shared" ref="AY119:AY120" si="729">AQ119-P119</f>
        <v>-5.2999999839812517E-2</v>
      </c>
      <c r="AZ119" s="107">
        <f t="shared" si="708"/>
        <v>-1.9999999552965164E-2</v>
      </c>
      <c r="BA119" s="107">
        <f t="shared" si="709"/>
        <v>6.9999999999481588E-3</v>
      </c>
      <c r="BB119" s="126"/>
      <c r="BC119" s="127">
        <f>SQRT(POWER(AY119,2)+POWER(AZ119,2))</f>
        <v>5.6648035845373611E-2</v>
      </c>
      <c r="BD119" s="128">
        <v>0.02</v>
      </c>
      <c r="BE119" s="109"/>
      <c r="BF119" s="68" t="s">
        <v>54</v>
      </c>
      <c r="BG119" s="18"/>
      <c r="BH119" s="112" t="s">
        <v>98</v>
      </c>
      <c r="BI119" s="90">
        <v>1725591.753</v>
      </c>
      <c r="BJ119" s="90">
        <v>6455633.5290000001</v>
      </c>
      <c r="BK119" s="90">
        <v>292.76400000000001</v>
      </c>
      <c r="BL119" s="97">
        <f t="shared" si="393"/>
        <v>1.0999999940395355E-2</v>
      </c>
      <c r="BM119" s="113">
        <f t="shared" si="394"/>
        <v>-1.5999999828636646E-2</v>
      </c>
      <c r="BN119" s="113">
        <f t="shared" si="395"/>
        <v>9.5000000000027285E-2</v>
      </c>
      <c r="BO119" s="114"/>
      <c r="BP119" s="113">
        <f t="shared" si="397"/>
        <v>1.9416487663969261E-2</v>
      </c>
      <c r="BQ119" s="97">
        <f t="shared" si="398"/>
        <v>-4.999999888241291E-3</v>
      </c>
      <c r="BR119" s="113">
        <f t="shared" si="399"/>
        <v>-3.0999999493360519E-2</v>
      </c>
      <c r="BS119" s="113">
        <f t="shared" si="400"/>
        <v>1.4999999999986358E-2</v>
      </c>
      <c r="BT119" s="114">
        <f t="shared" si="391"/>
        <v>260.83765300839684</v>
      </c>
      <c r="BU119" s="115">
        <f t="shared" si="392"/>
        <v>3.140063641824422E-2</v>
      </c>
      <c r="BV119" s="116">
        <v>0.02</v>
      </c>
      <c r="BW119" s="99"/>
      <c r="BX119" s="18" t="s">
        <v>54</v>
      </c>
      <c r="BY119" s="96"/>
      <c r="BZ119" s="97">
        <f t="shared" si="423"/>
        <v>4.7999999951571226E-2</v>
      </c>
      <c r="CA119" s="97">
        <f t="shared" si="423"/>
        <v>-1.0999999940395355E-2</v>
      </c>
      <c r="CB119" s="97">
        <f t="shared" si="423"/>
        <v>8.0000000000381988E-3</v>
      </c>
      <c r="CC119" s="114"/>
      <c r="CD119" s="115">
        <f t="shared" si="710"/>
        <v>4.9244288948461175E-2</v>
      </c>
      <c r="CE119" s="116">
        <v>0.02</v>
      </c>
      <c r="CF119" s="99"/>
      <c r="CG119" s="18" t="s">
        <v>54</v>
      </c>
      <c r="CH119" s="101"/>
      <c r="CI119" s="89" t="s">
        <v>98</v>
      </c>
      <c r="CJ119" s="1">
        <v>1725591.75</v>
      </c>
      <c r="CK119" s="1">
        <v>6455633.5439999998</v>
      </c>
      <c r="CL119" s="3">
        <v>292.779</v>
      </c>
      <c r="CM119" s="107">
        <f t="shared" si="426"/>
        <v>7.9999999143183231E-3</v>
      </c>
      <c r="CN119" s="107">
        <f t="shared" si="427"/>
        <v>-1.0000001639127731E-3</v>
      </c>
      <c r="CO119" s="107">
        <f t="shared" si="428"/>
        <v>0.11000000000001364</v>
      </c>
      <c r="CP119" s="126"/>
      <c r="CQ119" s="127">
        <f t="shared" si="711"/>
        <v>8.0622576836093963E-3</v>
      </c>
      <c r="CR119" s="107">
        <f t="shared" ref="CR119:CR120" si="730">CJ119-BI119</f>
        <v>-3.0000000260770321E-3</v>
      </c>
      <c r="CS119" s="107">
        <f t="shared" si="712"/>
        <v>1.4999999664723873E-2</v>
      </c>
      <c r="CT119" s="107">
        <f t="shared" si="713"/>
        <v>1.4999999999986358E-2</v>
      </c>
      <c r="CU119" s="126"/>
      <c r="CV119" s="127">
        <f>SQRT(POWER(CR119,2)+POWER(CS119,2))</f>
        <v>1.529705821712719E-2</v>
      </c>
      <c r="CW119" s="128">
        <v>0.02</v>
      </c>
      <c r="CX119" s="109"/>
      <c r="CY119" s="68" t="s">
        <v>54</v>
      </c>
      <c r="CZ119" s="18"/>
      <c r="DA119" s="112" t="s">
        <v>98</v>
      </c>
      <c r="DB119" s="1">
        <v>1725591.716</v>
      </c>
      <c r="DC119" s="1">
        <v>6455633.5460000001</v>
      </c>
      <c r="DD119" s="1">
        <v>292.767</v>
      </c>
      <c r="DE119" s="97">
        <f t="shared" si="401"/>
        <v>-2.6000000070780516E-2</v>
      </c>
      <c r="DF119" s="113">
        <f t="shared" si="402"/>
        <v>1.0000001639127731E-3</v>
      </c>
      <c r="DG119" s="113">
        <f t="shared" si="403"/>
        <v>9.8000000000013188E-2</v>
      </c>
      <c r="DH119" s="114"/>
      <c r="DI119" s="113">
        <f t="shared" si="714"/>
        <v>2.6019223739543275E-2</v>
      </c>
      <c r="DJ119" s="97">
        <f t="shared" si="715"/>
        <v>-3.7000000011175871E-2</v>
      </c>
      <c r="DK119" s="113">
        <f t="shared" si="716"/>
        <v>1.6999999992549419E-2</v>
      </c>
      <c r="DL119" s="113">
        <f t="shared" si="717"/>
        <v>2.9999999999859028E-3</v>
      </c>
      <c r="DM119" s="114">
        <f t="shared" si="718"/>
        <v>155.32313684575487</v>
      </c>
      <c r="DN119" s="115">
        <f t="shared" si="719"/>
        <v>4.0718546150049301E-2</v>
      </c>
      <c r="DO119" s="116">
        <v>0.02</v>
      </c>
      <c r="DP119" s="99"/>
      <c r="DQ119" s="18" t="s">
        <v>54</v>
      </c>
      <c r="DR119" s="96"/>
      <c r="DS119" s="97">
        <f t="shared" si="720"/>
        <v>-3.3999999985098839E-2</v>
      </c>
      <c r="DT119" s="97">
        <f t="shared" si="721"/>
        <v>2.0000003278255463E-3</v>
      </c>
      <c r="DU119" s="97">
        <f t="shared" si="722"/>
        <v>-1.2000000000000455E-2</v>
      </c>
      <c r="DV119" s="114"/>
      <c r="DW119" s="115">
        <f t="shared" si="723"/>
        <v>3.4058772736227934E-2</v>
      </c>
      <c r="DX119" s="116">
        <v>0.02</v>
      </c>
      <c r="DY119" s="99"/>
      <c r="DZ119" s="18" t="s">
        <v>54</v>
      </c>
      <c r="EA119" s="101"/>
      <c r="EB119" s="112" t="s">
        <v>98</v>
      </c>
      <c r="EC119" s="1">
        <v>1725591.747</v>
      </c>
      <c r="ED119" s="1">
        <v>6455633.5619999999</v>
      </c>
      <c r="EE119" s="1">
        <v>292.75299999999999</v>
      </c>
      <c r="EF119" s="97">
        <f t="shared" si="404"/>
        <v>4.999999888241291E-3</v>
      </c>
      <c r="EG119" s="113">
        <f t="shared" si="405"/>
        <v>1.6999999992549419E-2</v>
      </c>
      <c r="EH119" s="113">
        <f t="shared" si="406"/>
        <v>8.4000000000003183E-2</v>
      </c>
      <c r="EI119" s="114"/>
      <c r="EJ119" s="113">
        <f t="shared" si="724"/>
        <v>1.7720045107986977E-2</v>
      </c>
      <c r="EK119" s="97">
        <f t="shared" si="407"/>
        <v>3.0999999959021807E-2</v>
      </c>
      <c r="EL119" s="113">
        <f t="shared" si="408"/>
        <v>1.5999999828636646E-2</v>
      </c>
      <c r="EM119" s="113">
        <f t="shared" si="409"/>
        <v>-1.4000000000010004E-2</v>
      </c>
      <c r="EN119" s="114"/>
      <c r="EO119" s="115">
        <f t="shared" si="725"/>
        <v>3.4885526970016158E-2</v>
      </c>
      <c r="EP119" s="116">
        <v>0.02</v>
      </c>
      <c r="EQ119" s="99"/>
      <c r="ER119" s="18" t="s">
        <v>54</v>
      </c>
      <c r="ES119" s="101"/>
      <c r="ET119" s="89" t="s">
        <v>98</v>
      </c>
      <c r="EU119" s="119">
        <v>1725591.7450000001</v>
      </c>
      <c r="EV119" s="119">
        <v>6455633.5329999998</v>
      </c>
      <c r="EW119" s="208">
        <v>292.77</v>
      </c>
      <c r="EX119" s="107">
        <f t="shared" si="442"/>
        <v>3.0000000260770321E-3</v>
      </c>
      <c r="EY119" s="107">
        <f t="shared" si="443"/>
        <v>-1.2000000104308128E-2</v>
      </c>
      <c r="EZ119" s="107">
        <f t="shared" si="444"/>
        <v>0.10099999999999909</v>
      </c>
      <c r="FA119" s="126"/>
      <c r="FB119" s="127">
        <f t="shared" si="726"/>
        <v>1.236931698437134E-2</v>
      </c>
      <c r="FC119" s="107">
        <f t="shared" si="447"/>
        <v>-1.999999862164259E-3</v>
      </c>
      <c r="FD119" s="107">
        <f t="shared" si="448"/>
        <v>-2.9000000096857548E-2</v>
      </c>
      <c r="FE119" s="107">
        <f t="shared" si="449"/>
        <v>1.6999999999995907E-2</v>
      </c>
      <c r="FF119" s="126"/>
      <c r="FG119" s="127">
        <f>SQRT(POWER(FC119,2)+POWER(FD119,2))</f>
        <v>2.9068883794641905E-2</v>
      </c>
      <c r="FH119" s="128">
        <v>0.02</v>
      </c>
      <c r="FI119" s="109"/>
      <c r="FJ119" s="68" t="s">
        <v>54</v>
      </c>
      <c r="FK119" s="18"/>
      <c r="FL119" s="112" t="s">
        <v>98</v>
      </c>
      <c r="FM119" s="1">
        <v>1725591.7590000001</v>
      </c>
      <c r="FN119" s="1">
        <v>6455633.5319999997</v>
      </c>
      <c r="FO119" s="1">
        <v>292.72399999999999</v>
      </c>
      <c r="FP119" s="97">
        <f t="shared" si="410"/>
        <v>1.6999999992549419E-2</v>
      </c>
      <c r="FQ119" s="113">
        <f t="shared" si="411"/>
        <v>-1.3000000268220901E-2</v>
      </c>
      <c r="FR119" s="113">
        <f t="shared" si="412"/>
        <v>5.5000000000006821E-2</v>
      </c>
      <c r="FS119" s="114"/>
      <c r="FT119" s="113">
        <f t="shared" si="727"/>
        <v>2.1400934716045088E-2</v>
      </c>
      <c r="FU119" s="97">
        <f t="shared" si="413"/>
        <v>1.2000000104308128E-2</v>
      </c>
      <c r="FV119" s="113">
        <f t="shared" si="413"/>
        <v>-3.0000000260770321E-2</v>
      </c>
      <c r="FW119" s="113">
        <f t="shared" si="413"/>
        <v>-2.8999999999996362E-2</v>
      </c>
      <c r="FX119" s="114"/>
      <c r="FY119" s="115">
        <f t="shared" si="728"/>
        <v>3.2310989123665257E-2</v>
      </c>
      <c r="FZ119" s="116">
        <v>0.02</v>
      </c>
      <c r="GA119" s="99"/>
      <c r="GB119" s="18" t="s">
        <v>54</v>
      </c>
      <c r="GC119" s="101"/>
      <c r="GD119" s="107">
        <f t="shared" si="452"/>
        <v>1.3999999966472387E-2</v>
      </c>
      <c r="GE119" s="107">
        <f t="shared" si="452"/>
        <v>-1.0000001639127731E-3</v>
      </c>
      <c r="GF119" s="107">
        <f t="shared" si="452"/>
        <v>-4.5999999999992269E-2</v>
      </c>
      <c r="GG119" s="126"/>
      <c r="GH119" s="127">
        <f>SQRT(POWER(GD119,2)+POWER(GE119,2))</f>
        <v>1.4035668825854093E-2</v>
      </c>
      <c r="GI119" s="128">
        <v>0.02</v>
      </c>
      <c r="GJ119" s="109"/>
      <c r="GK119" s="68" t="s">
        <v>54</v>
      </c>
      <c r="GL119" s="18"/>
      <c r="GM119" s="119"/>
    </row>
    <row r="120" spans="1:649" x14ac:dyDescent="0.35">
      <c r="A120" s="157" t="s">
        <v>117</v>
      </c>
      <c r="B120" s="44">
        <v>45730</v>
      </c>
      <c r="C120" s="119">
        <v>1730832.9850000001</v>
      </c>
      <c r="D120" s="119">
        <v>6445586.6150000002</v>
      </c>
      <c r="E120" s="119">
        <v>480.62599999999998</v>
      </c>
      <c r="F120" s="20" t="s">
        <v>146</v>
      </c>
      <c r="H120" s="23"/>
      <c r="I120" s="17" t="s">
        <v>158</v>
      </c>
      <c r="O120" s="89" t="s">
        <v>117</v>
      </c>
      <c r="P120" s="90">
        <v>1730832.963</v>
      </c>
      <c r="Q120" s="90">
        <v>6445586.6109999996</v>
      </c>
      <c r="R120" s="90">
        <v>480.637</v>
      </c>
      <c r="S120" s="97">
        <f t="shared" si="704"/>
        <v>-2.2000000113621354E-2</v>
      </c>
      <c r="T120" s="113">
        <f t="shared" si="704"/>
        <v>-4.0000006556510925E-3</v>
      </c>
      <c r="U120" s="113">
        <f t="shared" si="704"/>
        <v>1.1000000000024102E-2</v>
      </c>
      <c r="V120" s="114"/>
      <c r="W120" s="115">
        <f t="shared" si="705"/>
        <v>2.2360680004072968E-2</v>
      </c>
      <c r="X120" s="113"/>
      <c r="Y120" s="113"/>
      <c r="Z120" s="113"/>
      <c r="AA120" s="114"/>
      <c r="AB120" s="115"/>
      <c r="AC120" s="93"/>
      <c r="AD120" s="132"/>
      <c r="AE120" s="19"/>
      <c r="AF120" s="96"/>
      <c r="AG120" s="97"/>
      <c r="AH120" s="113"/>
      <c r="AI120" s="113"/>
      <c r="AJ120" s="114"/>
      <c r="AK120" s="115"/>
      <c r="AL120" s="116"/>
      <c r="AM120" s="99"/>
      <c r="AN120" s="18"/>
      <c r="AO120" s="101"/>
      <c r="AP120" s="89" t="s">
        <v>117</v>
      </c>
      <c r="AQ120" s="1">
        <v>1730832.973</v>
      </c>
      <c r="AR120" s="1">
        <v>6445586.602</v>
      </c>
      <c r="AS120" s="3">
        <v>480.66899999999998</v>
      </c>
      <c r="AT120" s="107">
        <f t="shared" si="706"/>
        <v>-1.2000000104308128E-2</v>
      </c>
      <c r="AU120" s="107">
        <f t="shared" si="706"/>
        <v>-1.3000000268220901E-2</v>
      </c>
      <c r="AV120" s="107">
        <f t="shared" si="706"/>
        <v>4.3000000000006366E-2</v>
      </c>
      <c r="AW120" s="126"/>
      <c r="AX120" s="127">
        <f t="shared" si="707"/>
        <v>1.7691806280793903E-2</v>
      </c>
      <c r="AY120" s="107">
        <f t="shared" si="729"/>
        <v>1.0000000009313226E-2</v>
      </c>
      <c r="AZ120" s="107">
        <f t="shared" si="708"/>
        <v>-8.999999612569809E-3</v>
      </c>
      <c r="BA120" s="107">
        <f t="shared" si="709"/>
        <v>3.1999999999982265E-2</v>
      </c>
      <c r="BB120" s="126"/>
      <c r="BC120" s="127">
        <f>SQRT(POWER(AY120,2)+POWER(AZ120,2))</f>
        <v>1.3453623794819045E-2</v>
      </c>
      <c r="BD120" s="128">
        <v>0.02</v>
      </c>
      <c r="BE120" s="109"/>
      <c r="BF120" s="68" t="s">
        <v>54</v>
      </c>
      <c r="BG120" s="18"/>
      <c r="BH120" s="112" t="s">
        <v>117</v>
      </c>
      <c r="BI120" s="90">
        <v>1730832.9639999999</v>
      </c>
      <c r="BJ120" s="90">
        <v>6445586.6090000002</v>
      </c>
      <c r="BK120" s="90">
        <v>480.62599999999998</v>
      </c>
      <c r="BL120" s="97">
        <f t="shared" si="393"/>
        <v>-2.1000000182539225E-2</v>
      </c>
      <c r="BM120" s="113">
        <f t="shared" si="394"/>
        <v>-6.0000000521540642E-3</v>
      </c>
      <c r="BN120" s="113">
        <f t="shared" si="395"/>
        <v>0</v>
      </c>
      <c r="BO120" s="114"/>
      <c r="BP120" s="113">
        <f t="shared" si="397"/>
        <v>2.1840329857685213E-2</v>
      </c>
      <c r="BQ120" s="97">
        <f t="shared" si="398"/>
        <v>9.9999993108212948E-4</v>
      </c>
      <c r="BR120" s="113">
        <f t="shared" si="399"/>
        <v>-1.9999993965029716E-3</v>
      </c>
      <c r="BS120" s="113">
        <f t="shared" si="400"/>
        <v>-1.1000000000024102E-2</v>
      </c>
      <c r="BT120" s="114">
        <f t="shared" si="391"/>
        <v>296.56505651316462</v>
      </c>
      <c r="BU120" s="115">
        <f t="shared" si="392"/>
        <v>2.2360674068946391E-3</v>
      </c>
      <c r="BV120" s="116">
        <v>0.02</v>
      </c>
      <c r="BW120" s="99"/>
      <c r="BX120" s="19" t="s">
        <v>54</v>
      </c>
      <c r="BY120" s="96"/>
      <c r="BZ120" s="97">
        <f t="shared" si="423"/>
        <v>-9.0000000782310963E-3</v>
      </c>
      <c r="CA120" s="97">
        <f t="shared" si="423"/>
        <v>7.0000002160668373E-3</v>
      </c>
      <c r="CB120" s="97">
        <f t="shared" si="423"/>
        <v>-4.3000000000006366E-2</v>
      </c>
      <c r="CC120" s="114"/>
      <c r="CD120" s="115">
        <f t="shared" si="710"/>
        <v>1.1401754445395476E-2</v>
      </c>
      <c r="CE120" s="116">
        <v>0.02</v>
      </c>
      <c r="CF120" s="99"/>
      <c r="CG120" s="18" t="s">
        <v>54</v>
      </c>
      <c r="CH120" s="101"/>
      <c r="CI120" s="89" t="s">
        <v>117</v>
      </c>
      <c r="CJ120" s="1">
        <v>1730832.973</v>
      </c>
      <c r="CK120" s="1">
        <v>6445586.6150000002</v>
      </c>
      <c r="CL120" s="3">
        <v>480.64800000000002</v>
      </c>
      <c r="CM120" s="107">
        <f t="shared" si="426"/>
        <v>-1.2000000104308128E-2</v>
      </c>
      <c r="CN120" s="107">
        <f t="shared" si="427"/>
        <v>0</v>
      </c>
      <c r="CO120" s="107">
        <f t="shared" si="428"/>
        <v>2.2000000000048203E-2</v>
      </c>
      <c r="CP120" s="126"/>
      <c r="CQ120" s="127">
        <f t="shared" si="711"/>
        <v>1.2000000104308128E-2</v>
      </c>
      <c r="CR120" s="107">
        <f t="shared" si="730"/>
        <v>9.0000000782310963E-3</v>
      </c>
      <c r="CS120" s="107">
        <f t="shared" si="712"/>
        <v>6.0000000521540642E-3</v>
      </c>
      <c r="CT120" s="107">
        <f t="shared" si="713"/>
        <v>2.2000000000048203E-2</v>
      </c>
      <c r="CU120" s="126"/>
      <c r="CV120" s="127">
        <f>SQRT(POWER(CR120,2)+POWER(CS120,2))</f>
        <v>1.0816653920414044E-2</v>
      </c>
      <c r="CW120" s="128">
        <v>0.02</v>
      </c>
      <c r="CX120" s="109"/>
      <c r="CY120" s="68" t="s">
        <v>54</v>
      </c>
      <c r="CZ120" s="18"/>
      <c r="DA120" s="112" t="s">
        <v>117</v>
      </c>
      <c r="DB120" s="1">
        <v>1730832.969</v>
      </c>
      <c r="DC120" s="1">
        <v>6445586.6179999998</v>
      </c>
      <c r="DD120" s="1">
        <v>480.63400000000001</v>
      </c>
      <c r="DE120" s="97">
        <f t="shared" si="401"/>
        <v>-1.600000006146729E-2</v>
      </c>
      <c r="DF120" s="113">
        <f t="shared" si="402"/>
        <v>2.9999995604157448E-3</v>
      </c>
      <c r="DG120" s="113">
        <f t="shared" si="403"/>
        <v>8.0000000000381988E-3</v>
      </c>
      <c r="DH120" s="114"/>
      <c r="DI120" s="113">
        <f t="shared" si="714"/>
        <v>1.6278820575503863E-2</v>
      </c>
      <c r="DJ120" s="97">
        <f t="shared" si="715"/>
        <v>5.0000001210719347E-3</v>
      </c>
      <c r="DK120" s="113">
        <f t="shared" si="716"/>
        <v>8.999999612569809E-3</v>
      </c>
      <c r="DL120" s="113">
        <f t="shared" si="717"/>
        <v>8.0000000000381988E-3</v>
      </c>
      <c r="DM120" s="114">
        <f t="shared" si="718"/>
        <v>60.945394264858926</v>
      </c>
      <c r="DN120" s="115">
        <f t="shared" si="719"/>
        <v>1.0295629861109813E-2</v>
      </c>
      <c r="DO120" s="116">
        <v>0.02</v>
      </c>
      <c r="DP120" s="99"/>
      <c r="DQ120" s="19" t="s">
        <v>54</v>
      </c>
      <c r="DR120" s="96"/>
      <c r="DS120" s="97">
        <f t="shared" si="720"/>
        <v>-3.9999999571591616E-3</v>
      </c>
      <c r="DT120" s="97">
        <f t="shared" si="721"/>
        <v>2.9999995604157448E-3</v>
      </c>
      <c r="DU120" s="97">
        <f t="shared" si="722"/>
        <v>-1.4000000000010004E-2</v>
      </c>
      <c r="DV120" s="114"/>
      <c r="DW120" s="115">
        <f t="shared" si="723"/>
        <v>4.9999997019767864E-3</v>
      </c>
      <c r="DX120" s="116">
        <v>0.02</v>
      </c>
      <c r="DY120" s="99"/>
      <c r="DZ120" s="18" t="s">
        <v>54</v>
      </c>
      <c r="EA120" s="101"/>
      <c r="EB120" s="112" t="s">
        <v>117</v>
      </c>
      <c r="EC120" s="1">
        <v>1730832.963</v>
      </c>
      <c r="ED120" s="1">
        <v>6445586.608</v>
      </c>
      <c r="EE120" s="1">
        <v>480.666</v>
      </c>
      <c r="EF120" s="97">
        <f t="shared" si="404"/>
        <v>-2.2000000113621354E-2</v>
      </c>
      <c r="EG120" s="113">
        <f t="shared" si="405"/>
        <v>-7.0000002160668373E-3</v>
      </c>
      <c r="EH120" s="113">
        <f t="shared" si="406"/>
        <v>4.0000000000020464E-2</v>
      </c>
      <c r="EI120" s="114"/>
      <c r="EJ120" s="113">
        <f t="shared" si="724"/>
        <v>2.3086792935015362E-2</v>
      </c>
      <c r="EK120" s="97">
        <f t="shared" si="407"/>
        <v>-6.0000000521540642E-3</v>
      </c>
      <c r="EL120" s="113">
        <f t="shared" si="408"/>
        <v>-9.9999997764825821E-3</v>
      </c>
      <c r="EM120" s="113">
        <f t="shared" si="409"/>
        <v>3.1999999999982265E-2</v>
      </c>
      <c r="EN120" s="114"/>
      <c r="EO120" s="115">
        <f t="shared" si="725"/>
        <v>1.1661903624859042E-2</v>
      </c>
      <c r="EP120" s="116">
        <v>0.02</v>
      </c>
      <c r="EQ120" s="99"/>
      <c r="ER120" s="19" t="s">
        <v>54</v>
      </c>
      <c r="ES120" s="101"/>
      <c r="ET120" s="89" t="s">
        <v>117</v>
      </c>
      <c r="EU120" s="119">
        <v>1730832.9879999999</v>
      </c>
      <c r="EV120" s="119">
        <v>6445586.6229999997</v>
      </c>
      <c r="EW120" s="208">
        <v>480.65199999999999</v>
      </c>
      <c r="EX120" s="107">
        <f t="shared" si="442"/>
        <v>2.9999997932463884E-3</v>
      </c>
      <c r="EY120" s="107">
        <f t="shared" si="443"/>
        <v>7.9999994486570358E-3</v>
      </c>
      <c r="EZ120" s="107">
        <f t="shared" si="444"/>
        <v>2.6000000000010459E-2</v>
      </c>
      <c r="FA120" s="126"/>
      <c r="FB120" s="127">
        <f t="shared" si="726"/>
        <v>8.5440031564829877E-3</v>
      </c>
      <c r="FC120" s="107">
        <f t="shared" si="447"/>
        <v>2.4999999906867743E-2</v>
      </c>
      <c r="FD120" s="107">
        <f t="shared" si="448"/>
        <v>1.4999999664723873E-2</v>
      </c>
      <c r="FE120" s="107">
        <f t="shared" si="449"/>
        <v>-1.4000000000010004E-2</v>
      </c>
      <c r="FF120" s="126"/>
      <c r="FG120" s="127">
        <f>SQRT(POWER(FC120,2)+POWER(FD120,2))</f>
        <v>2.9154759221868106E-2</v>
      </c>
      <c r="FH120" s="128">
        <v>0.02</v>
      </c>
      <c r="FI120" s="109"/>
      <c r="FJ120" s="68" t="s">
        <v>54</v>
      </c>
      <c r="FK120" s="18"/>
      <c r="FL120" s="112" t="s">
        <v>117</v>
      </c>
      <c r="FM120" s="1">
        <v>1730832.9890000001</v>
      </c>
      <c r="FN120" s="1">
        <v>6445586.6160000004</v>
      </c>
      <c r="FO120" s="1">
        <v>480.65699999999998</v>
      </c>
      <c r="FP120" s="97">
        <f t="shared" si="410"/>
        <v>3.9999999571591616E-3</v>
      </c>
      <c r="FQ120" s="113">
        <f t="shared" si="411"/>
        <v>1.0000001639127731E-3</v>
      </c>
      <c r="FR120" s="113">
        <f t="shared" si="412"/>
        <v>3.1000000000005912E-2</v>
      </c>
      <c r="FS120" s="114"/>
      <c r="FT120" s="113">
        <f t="shared" si="727"/>
        <v>4.1231056238106327E-3</v>
      </c>
      <c r="FU120" s="97">
        <f t="shared" si="413"/>
        <v>2.6000000070780516E-2</v>
      </c>
      <c r="FV120" s="113">
        <f t="shared" si="413"/>
        <v>8.0000003799796104E-3</v>
      </c>
      <c r="FW120" s="113">
        <f t="shared" si="413"/>
        <v>-9.0000000000145519E-3</v>
      </c>
      <c r="FX120" s="114"/>
      <c r="FY120" s="115">
        <f t="shared" si="728"/>
        <v>2.7202941196868047E-2</v>
      </c>
      <c r="FZ120" s="116">
        <v>0.02</v>
      </c>
      <c r="GA120" s="99"/>
      <c r="GB120" s="19" t="s">
        <v>54</v>
      </c>
      <c r="GC120" s="101"/>
      <c r="GD120" s="107">
        <f t="shared" si="452"/>
        <v>1.0000001639127731E-3</v>
      </c>
      <c r="GE120" s="107">
        <f t="shared" si="452"/>
        <v>-6.9999992847442627E-3</v>
      </c>
      <c r="GF120" s="107">
        <f t="shared" si="452"/>
        <v>4.9999999999954525E-3</v>
      </c>
      <c r="GG120" s="126"/>
      <c r="GH120" s="127">
        <f>SQRT(POWER(GD120,2)+POWER(GE120,2))</f>
        <v>7.0710671269791922E-3</v>
      </c>
      <c r="GI120" s="128">
        <v>0.02</v>
      </c>
      <c r="GJ120" s="109"/>
      <c r="GK120" s="68" t="s">
        <v>54</v>
      </c>
      <c r="GL120" s="18"/>
      <c r="GM120" s="119"/>
    </row>
    <row r="121" spans="1:649" x14ac:dyDescent="0.35">
      <c r="A121" s="157" t="s">
        <v>142</v>
      </c>
      <c r="B121" s="44">
        <v>45730</v>
      </c>
      <c r="C121" s="119">
        <v>1730848.4939999999</v>
      </c>
      <c r="D121" s="119">
        <v>6445628.2130000005</v>
      </c>
      <c r="E121" s="119">
        <v>479.98500000000001</v>
      </c>
      <c r="F121" s="20" t="s">
        <v>143</v>
      </c>
      <c r="H121" s="23"/>
      <c r="I121" s="17" t="s">
        <v>158</v>
      </c>
      <c r="O121" s="89" t="s">
        <v>142</v>
      </c>
      <c r="P121" s="90">
        <v>1730848.5190000001</v>
      </c>
      <c r="Q121" s="90">
        <v>6445628.1840000004</v>
      </c>
      <c r="R121" s="90">
        <v>479.98599999999999</v>
      </c>
      <c r="S121" s="97">
        <f t="shared" si="704"/>
        <v>2.5000000139698386E-2</v>
      </c>
      <c r="T121" s="113">
        <f t="shared" si="704"/>
        <v>-2.9000000096857548E-2</v>
      </c>
      <c r="U121" s="113">
        <f t="shared" si="704"/>
        <v>9.9999999997635314E-4</v>
      </c>
      <c r="V121" s="114"/>
      <c r="W121" s="115">
        <f t="shared" si="705"/>
        <v>3.8288379602728774E-2</v>
      </c>
      <c r="X121" s="113"/>
      <c r="Y121" s="113"/>
      <c r="Z121" s="113"/>
      <c r="AA121" s="114"/>
      <c r="AB121" s="115"/>
      <c r="AC121" s="93"/>
      <c r="AD121" s="122"/>
      <c r="AE121" s="152"/>
      <c r="AF121" s="96"/>
      <c r="AG121" s="97"/>
      <c r="AH121" s="113"/>
      <c r="AI121" s="113"/>
      <c r="AJ121" s="114"/>
      <c r="AK121" s="115"/>
      <c r="AL121" s="116"/>
      <c r="AM121" s="99"/>
      <c r="AN121" s="18"/>
      <c r="AO121" s="101"/>
      <c r="AP121" s="89" t="s">
        <v>142</v>
      </c>
      <c r="AQ121" s="1">
        <v>1730848.5179999999</v>
      </c>
      <c r="AR121" s="1">
        <v>6445628.1880000001</v>
      </c>
      <c r="AS121" s="3">
        <v>480.01900000000001</v>
      </c>
      <c r="AT121" s="107">
        <f t="shared" si="706"/>
        <v>2.3999999975785613E-2</v>
      </c>
      <c r="AU121" s="107">
        <f t="shared" si="706"/>
        <v>-2.500000037252903E-2</v>
      </c>
      <c r="AV121" s="107">
        <f t="shared" si="706"/>
        <v>3.3999999999991815E-2</v>
      </c>
      <c r="AW121" s="126"/>
      <c r="AX121" s="127">
        <f t="shared" si="707"/>
        <v>3.4655447154295395E-2</v>
      </c>
      <c r="AY121" s="107">
        <f>AQ121-P121</f>
        <v>-1.0000001639127731E-3</v>
      </c>
      <c r="AZ121" s="107">
        <f t="shared" si="708"/>
        <v>3.9999997243285179E-3</v>
      </c>
      <c r="BA121" s="107">
        <f t="shared" si="709"/>
        <v>3.3000000000015461E-2</v>
      </c>
      <c r="BB121" s="126"/>
      <c r="BC121" s="127">
        <f>SQRT(POWER(AY121,2)+POWER(AZ121,2))</f>
        <v>4.1231053979317329E-3</v>
      </c>
      <c r="BD121" s="128">
        <v>0.02</v>
      </c>
      <c r="BE121" s="109"/>
      <c r="BF121" s="68" t="s">
        <v>54</v>
      </c>
      <c r="BG121" s="18"/>
      <c r="BH121" s="112" t="s">
        <v>142</v>
      </c>
      <c r="BI121" s="90">
        <v>1730848.5060000001</v>
      </c>
      <c r="BJ121" s="90">
        <v>6445628.1840000004</v>
      </c>
      <c r="BK121" s="90">
        <v>479.98200000000003</v>
      </c>
      <c r="BL121" s="97">
        <f t="shared" si="393"/>
        <v>1.2000000104308128E-2</v>
      </c>
      <c r="BM121" s="113">
        <f t="shared" si="394"/>
        <v>-2.9000000096857548E-2</v>
      </c>
      <c r="BN121" s="113">
        <f t="shared" si="395"/>
        <v>-2.9999999999859028E-3</v>
      </c>
      <c r="BO121" s="114"/>
      <c r="BP121" s="113">
        <f t="shared" si="397"/>
        <v>3.1384709782330836E-2</v>
      </c>
      <c r="BQ121" s="97">
        <f t="shared" si="398"/>
        <v>-1.3000000035390258E-2</v>
      </c>
      <c r="BR121" s="113">
        <f t="shared" si="399"/>
        <v>0</v>
      </c>
      <c r="BS121" s="113">
        <f t="shared" si="400"/>
        <v>-3.999999999962256E-3</v>
      </c>
      <c r="BT121" s="114">
        <f t="shared" si="391"/>
        <v>180</v>
      </c>
      <c r="BU121" s="115">
        <f t="shared" si="392"/>
        <v>1.3000000035390258E-2</v>
      </c>
      <c r="BV121" s="116">
        <v>0.02</v>
      </c>
      <c r="BW121" s="99"/>
      <c r="BX121" s="18" t="s">
        <v>54</v>
      </c>
      <c r="BY121" s="96"/>
      <c r="BZ121" s="97">
        <f t="shared" si="423"/>
        <v>-1.1999999871477485E-2</v>
      </c>
      <c r="CA121" s="97">
        <f t="shared" si="423"/>
        <v>-3.9999997243285179E-3</v>
      </c>
      <c r="CB121" s="97">
        <f t="shared" si="423"/>
        <v>-3.6999999999977717E-2</v>
      </c>
      <c r="CC121" s="114"/>
      <c r="CD121" s="115">
        <f t="shared" si="710"/>
        <v>1.2649110431571379E-2</v>
      </c>
      <c r="CE121" s="116">
        <v>0.02</v>
      </c>
      <c r="CF121" s="99"/>
      <c r="CG121" s="18" t="s">
        <v>54</v>
      </c>
      <c r="CH121" s="101"/>
      <c r="CI121" s="89" t="s">
        <v>142</v>
      </c>
      <c r="CJ121" s="1">
        <v>1730848.5260000001</v>
      </c>
      <c r="CK121" s="1">
        <v>6445628.1600000001</v>
      </c>
      <c r="CL121" s="3">
        <v>480.00299999999999</v>
      </c>
      <c r="CM121" s="107">
        <f t="shared" si="426"/>
        <v>3.200000012293458E-2</v>
      </c>
      <c r="CN121" s="107">
        <f t="shared" si="427"/>
        <v>-5.3000000305473804E-2</v>
      </c>
      <c r="CO121" s="107">
        <f t="shared" si="428"/>
        <v>1.799999999997226E-2</v>
      </c>
      <c r="CP121" s="126"/>
      <c r="CQ121" s="127">
        <f t="shared" si="711"/>
        <v>6.1911227093702774E-2</v>
      </c>
      <c r="CR121" s="107">
        <f>CJ121-BI121</f>
        <v>2.0000000018626451E-2</v>
      </c>
      <c r="CS121" s="107">
        <f t="shared" si="712"/>
        <v>-2.4000000208616257E-2</v>
      </c>
      <c r="CT121" s="107">
        <f t="shared" si="713"/>
        <v>2.0999999999958163E-2</v>
      </c>
      <c r="CU121" s="126"/>
      <c r="CV121" s="127">
        <f>SQRT(POWER(CR121,2)+POWER(CS121,2))</f>
        <v>3.124099887581443E-2</v>
      </c>
      <c r="CW121" s="128">
        <v>0.02</v>
      </c>
      <c r="CX121" s="109"/>
      <c r="CY121" s="68" t="s">
        <v>54</v>
      </c>
      <c r="CZ121" s="18"/>
      <c r="DA121" s="112" t="s">
        <v>142</v>
      </c>
      <c r="DB121" s="1">
        <v>1730848.523</v>
      </c>
      <c r="DC121" s="1">
        <v>6445628.1799999997</v>
      </c>
      <c r="DD121" s="1">
        <v>479.98099999999999</v>
      </c>
      <c r="DE121" s="97">
        <f t="shared" si="401"/>
        <v>2.9000000096857548E-2</v>
      </c>
      <c r="DF121" s="113">
        <f t="shared" si="402"/>
        <v>-3.300000075250864E-2</v>
      </c>
      <c r="DG121" s="113">
        <f t="shared" si="403"/>
        <v>-4.0000000000190994E-3</v>
      </c>
      <c r="DH121" s="114"/>
      <c r="DI121" s="113">
        <f t="shared" si="714"/>
        <v>4.3931765902172751E-2</v>
      </c>
      <c r="DJ121" s="97">
        <f t="shared" si="715"/>
        <v>1.6999999992549419E-2</v>
      </c>
      <c r="DK121" s="113">
        <f t="shared" si="716"/>
        <v>-4.0000006556510925E-3</v>
      </c>
      <c r="DL121" s="113">
        <f t="shared" si="717"/>
        <v>-1.0000000000331966E-3</v>
      </c>
      <c r="DM121" s="114">
        <f t="shared" si="718"/>
        <v>346.75947798536941</v>
      </c>
      <c r="DN121" s="115">
        <f t="shared" si="719"/>
        <v>1.7464249339490357E-2</v>
      </c>
      <c r="DO121" s="116">
        <v>0.02</v>
      </c>
      <c r="DP121" s="99"/>
      <c r="DQ121" s="18" t="s">
        <v>54</v>
      </c>
      <c r="DR121" s="96"/>
      <c r="DS121" s="97">
        <f t="shared" si="720"/>
        <v>-3.0000000260770321E-3</v>
      </c>
      <c r="DT121" s="97">
        <f t="shared" si="721"/>
        <v>1.9999999552965164E-2</v>
      </c>
      <c r="DU121" s="97">
        <f t="shared" si="722"/>
        <v>-2.199999999999136E-2</v>
      </c>
      <c r="DV121" s="114"/>
      <c r="DW121" s="115">
        <f t="shared" si="723"/>
        <v>2.0223747977935962E-2</v>
      </c>
      <c r="DX121" s="116">
        <v>0.02</v>
      </c>
      <c r="DY121" s="99"/>
      <c r="DZ121" s="18" t="s">
        <v>54</v>
      </c>
      <c r="EA121" s="101"/>
      <c r="EB121" s="112" t="s">
        <v>142</v>
      </c>
      <c r="EC121" s="1">
        <v>1730848.496</v>
      </c>
      <c r="ED121" s="1">
        <v>6445628.1960000005</v>
      </c>
      <c r="EE121" s="1">
        <v>480.01299999999998</v>
      </c>
      <c r="EF121" s="97">
        <f t="shared" si="404"/>
        <v>2.0000000949949026E-3</v>
      </c>
      <c r="EG121" s="113">
        <f t="shared" si="405"/>
        <v>-1.6999999992549419E-2</v>
      </c>
      <c r="EH121" s="113">
        <f t="shared" si="406"/>
        <v>2.7999999999963165E-2</v>
      </c>
      <c r="EI121" s="114"/>
      <c r="EJ121" s="113">
        <f t="shared" si="724"/>
        <v>1.7117242772323463E-2</v>
      </c>
      <c r="EK121" s="97">
        <f t="shared" si="407"/>
        <v>-2.7000000001862645E-2</v>
      </c>
      <c r="EL121" s="113">
        <f t="shared" si="408"/>
        <v>1.6000000759959221E-2</v>
      </c>
      <c r="EM121" s="113">
        <f t="shared" si="409"/>
        <v>3.1999999999982265E-2</v>
      </c>
      <c r="EN121" s="114"/>
      <c r="EO121" s="115">
        <f t="shared" si="725"/>
        <v>3.1384710041981879E-2</v>
      </c>
      <c r="EP121" s="116">
        <v>0.02</v>
      </c>
      <c r="EQ121" s="99"/>
      <c r="ER121" s="18" t="s">
        <v>54</v>
      </c>
      <c r="ES121" s="101"/>
      <c r="ET121" s="89" t="s">
        <v>142</v>
      </c>
      <c r="EU121" s="119">
        <v>1730848.514</v>
      </c>
      <c r="EV121" s="119">
        <v>6445628.1919999998</v>
      </c>
      <c r="EW121" s="208">
        <v>480.03199999999998</v>
      </c>
      <c r="EX121" s="107">
        <f t="shared" si="442"/>
        <v>2.0000000018626451E-2</v>
      </c>
      <c r="EY121" s="107">
        <f t="shared" si="443"/>
        <v>-2.1000000648200512E-2</v>
      </c>
      <c r="EZ121" s="107">
        <f t="shared" si="444"/>
        <v>4.6999999999968622E-2</v>
      </c>
      <c r="FA121" s="126"/>
      <c r="FB121" s="127">
        <f t="shared" si="726"/>
        <v>2.9000000482232408E-2</v>
      </c>
      <c r="FC121" s="107">
        <f t="shared" si="447"/>
        <v>1.7999999923631549E-2</v>
      </c>
      <c r="FD121" s="107">
        <f t="shared" si="448"/>
        <v>-4.0000006556510925E-3</v>
      </c>
      <c r="FE121" s="107">
        <f t="shared" si="449"/>
        <v>1.9000000000005457E-2</v>
      </c>
      <c r="FF121" s="126"/>
      <c r="FG121" s="127">
        <f>SQRT(POWER(FC121,2)+POWER(FD121,2))</f>
        <v>1.8439088982266583E-2</v>
      </c>
      <c r="FH121" s="128">
        <v>0.02</v>
      </c>
      <c r="FI121" s="109"/>
      <c r="FJ121" s="68" t="s">
        <v>54</v>
      </c>
      <c r="FK121" s="18"/>
      <c r="FL121" s="112" t="s">
        <v>142</v>
      </c>
      <c r="FM121" s="1">
        <v>1730848.5260000001</v>
      </c>
      <c r="FN121" s="1">
        <v>6445628.1969999997</v>
      </c>
      <c r="FO121" s="1">
        <v>480.03500000000003</v>
      </c>
      <c r="FP121" s="97">
        <f t="shared" si="410"/>
        <v>3.200000012293458E-2</v>
      </c>
      <c r="FQ121" s="113">
        <f t="shared" si="411"/>
        <v>-1.6000000759959221E-2</v>
      </c>
      <c r="FR121" s="113">
        <f t="shared" si="412"/>
        <v>5.0000000000011369E-2</v>
      </c>
      <c r="FS121" s="114"/>
      <c r="FT121" s="113">
        <f t="shared" si="727"/>
        <v>3.5777088089816764E-2</v>
      </c>
      <c r="FU121" s="97">
        <f t="shared" si="413"/>
        <v>3.0000000027939677E-2</v>
      </c>
      <c r="FV121" s="113">
        <f t="shared" si="413"/>
        <v>9.9999923259019852E-4</v>
      </c>
      <c r="FW121" s="113">
        <f t="shared" si="413"/>
        <v>2.2000000000048203E-2</v>
      </c>
      <c r="FX121" s="114"/>
      <c r="FY121" s="115">
        <f t="shared" si="728"/>
        <v>3.001666204196532E-2</v>
      </c>
      <c r="FZ121" s="116">
        <v>0.02</v>
      </c>
      <c r="GA121" s="99"/>
      <c r="GB121" s="18" t="s">
        <v>54</v>
      </c>
      <c r="GC121" s="101"/>
      <c r="GD121" s="107">
        <f t="shared" si="452"/>
        <v>1.2000000104308128E-2</v>
      </c>
      <c r="GE121" s="107">
        <f t="shared" si="452"/>
        <v>4.999999888241291E-3</v>
      </c>
      <c r="GF121" s="107">
        <f t="shared" si="452"/>
        <v>3.0000000000427463E-3</v>
      </c>
      <c r="GG121" s="126"/>
      <c r="GH121" s="127">
        <f>SQRT(POWER(GD121,2)+POWER(GE121,2))</f>
        <v>1.3000000053300308E-2</v>
      </c>
      <c r="GI121" s="128">
        <v>0.02</v>
      </c>
      <c r="GJ121" s="109"/>
      <c r="GK121" s="68" t="s">
        <v>54</v>
      </c>
      <c r="GL121" s="18"/>
      <c r="GM121" s="119"/>
    </row>
    <row r="122" spans="1:649" s="160" customFormat="1" x14ac:dyDescent="0.35">
      <c r="A122" s="159" t="s">
        <v>152</v>
      </c>
      <c r="B122" s="44">
        <v>45730</v>
      </c>
      <c r="C122" s="119">
        <v>1730809.662</v>
      </c>
      <c r="D122" s="119">
        <v>6445501.9890000001</v>
      </c>
      <c r="E122" s="119">
        <v>474.26299999999998</v>
      </c>
      <c r="F122" s="20" t="s">
        <v>143</v>
      </c>
      <c r="H122" s="161"/>
      <c r="I122" s="17" t="s">
        <v>158</v>
      </c>
      <c r="O122" s="89" t="s">
        <v>152</v>
      </c>
      <c r="P122" s="90">
        <v>1730809.662</v>
      </c>
      <c r="Q122" s="90">
        <v>6445501.9890000001</v>
      </c>
      <c r="R122" s="90">
        <v>474.26299999999998</v>
      </c>
      <c r="S122" s="97">
        <f t="shared" si="704"/>
        <v>0</v>
      </c>
      <c r="T122" s="113">
        <f t="shared" si="704"/>
        <v>0</v>
      </c>
      <c r="U122" s="113">
        <f t="shared" si="704"/>
        <v>0</v>
      </c>
      <c r="V122" s="114"/>
      <c r="W122" s="115">
        <f t="shared" si="705"/>
        <v>0</v>
      </c>
      <c r="X122" s="113"/>
      <c r="Y122" s="113"/>
      <c r="Z122" s="113"/>
      <c r="AA122" s="114"/>
      <c r="AB122" s="115"/>
      <c r="AC122" s="93"/>
      <c r="AD122" s="122"/>
      <c r="AE122" s="152"/>
      <c r="AF122" s="96"/>
      <c r="AG122" s="97"/>
      <c r="AH122" s="113"/>
      <c r="AI122" s="113"/>
      <c r="AJ122" s="114"/>
      <c r="AK122" s="115"/>
      <c r="AL122" s="116"/>
      <c r="AM122" s="99"/>
      <c r="AN122" s="18"/>
      <c r="AO122" s="101"/>
      <c r="AP122" s="89" t="s">
        <v>152</v>
      </c>
      <c r="AQ122" s="1">
        <v>1730809.662</v>
      </c>
      <c r="AR122" s="1">
        <v>6445501.9890000001</v>
      </c>
      <c r="AS122" s="3">
        <v>474.26299999999998</v>
      </c>
      <c r="AT122" s="107">
        <f t="shared" si="706"/>
        <v>0</v>
      </c>
      <c r="AU122" s="107">
        <f t="shared" si="706"/>
        <v>0</v>
      </c>
      <c r="AV122" s="107">
        <f t="shared" si="706"/>
        <v>0</v>
      </c>
      <c r="AW122" s="126"/>
      <c r="AX122" s="127">
        <f t="shared" si="707"/>
        <v>0</v>
      </c>
      <c r="AY122" s="107">
        <f t="shared" ref="AY122" si="731">AQ122-P122</f>
        <v>0</v>
      </c>
      <c r="AZ122" s="107">
        <f t="shared" si="708"/>
        <v>0</v>
      </c>
      <c r="BA122" s="107">
        <f t="shared" si="709"/>
        <v>0</v>
      </c>
      <c r="BB122" s="126"/>
      <c r="BC122" s="127">
        <f>SQRT(POWER(AY122,2)+POWER(AZ122,2))</f>
        <v>0</v>
      </c>
      <c r="BD122" s="128" t="s">
        <v>101</v>
      </c>
      <c r="BE122" s="109"/>
      <c r="BF122" s="162" t="s">
        <v>101</v>
      </c>
      <c r="BG122" s="18"/>
      <c r="BH122" s="112" t="s">
        <v>152</v>
      </c>
      <c r="BI122" s="90">
        <v>1730809.662</v>
      </c>
      <c r="BJ122" s="90">
        <v>6445501.9890000001</v>
      </c>
      <c r="BK122" s="90">
        <v>474.26299999999998</v>
      </c>
      <c r="BL122" s="97">
        <f t="shared" si="393"/>
        <v>0</v>
      </c>
      <c r="BM122" s="113">
        <f t="shared" si="394"/>
        <v>0</v>
      </c>
      <c r="BN122" s="113">
        <f t="shared" si="395"/>
        <v>0</v>
      </c>
      <c r="BO122" s="114"/>
      <c r="BP122" s="113">
        <f t="shared" si="397"/>
        <v>0</v>
      </c>
      <c r="BQ122" s="97">
        <f t="shared" si="398"/>
        <v>0</v>
      </c>
      <c r="BR122" s="113">
        <f t="shared" si="399"/>
        <v>0</v>
      </c>
      <c r="BS122" s="113">
        <f t="shared" si="400"/>
        <v>0</v>
      </c>
      <c r="BT122" s="114"/>
      <c r="BU122" s="115">
        <f t="shared" si="392"/>
        <v>0</v>
      </c>
      <c r="BV122" s="116" t="s">
        <v>101</v>
      </c>
      <c r="BW122" s="99"/>
      <c r="BX122" s="18" t="s">
        <v>101</v>
      </c>
      <c r="BY122" s="96"/>
      <c r="BZ122" s="97">
        <f t="shared" si="423"/>
        <v>0</v>
      </c>
      <c r="CA122" s="97">
        <f t="shared" si="423"/>
        <v>0</v>
      </c>
      <c r="CB122" s="97">
        <f t="shared" si="423"/>
        <v>0</v>
      </c>
      <c r="CC122" s="114"/>
      <c r="CD122" s="115">
        <f t="shared" si="710"/>
        <v>0</v>
      </c>
      <c r="CE122" s="116" t="s">
        <v>101</v>
      </c>
      <c r="CF122" s="99"/>
      <c r="CG122" s="18" t="s">
        <v>101</v>
      </c>
      <c r="CH122" s="101"/>
      <c r="CI122" s="89" t="s">
        <v>152</v>
      </c>
      <c r="CJ122" s="1">
        <v>1730809.662</v>
      </c>
      <c r="CK122" s="1">
        <v>6445501.9890000001</v>
      </c>
      <c r="CL122" s="3">
        <v>474.26299999999998</v>
      </c>
      <c r="CM122" s="107">
        <f t="shared" si="426"/>
        <v>0</v>
      </c>
      <c r="CN122" s="107">
        <f t="shared" si="427"/>
        <v>0</v>
      </c>
      <c r="CO122" s="107">
        <f t="shared" si="428"/>
        <v>0</v>
      </c>
      <c r="CP122" s="126"/>
      <c r="CQ122" s="127">
        <f t="shared" si="711"/>
        <v>0</v>
      </c>
      <c r="CR122" s="107">
        <f t="shared" ref="CR122" si="732">CJ122-BI122</f>
        <v>0</v>
      </c>
      <c r="CS122" s="107">
        <f t="shared" si="712"/>
        <v>0</v>
      </c>
      <c r="CT122" s="107">
        <f t="shared" si="713"/>
        <v>0</v>
      </c>
      <c r="CU122" s="126"/>
      <c r="CV122" s="127">
        <f>SQRT(POWER(CR122,2)+POWER(CS122,2))</f>
        <v>0</v>
      </c>
      <c r="CW122" s="128" t="s">
        <v>101</v>
      </c>
      <c r="CX122" s="109"/>
      <c r="CY122" s="162" t="s">
        <v>101</v>
      </c>
      <c r="CZ122" s="18"/>
      <c r="DA122" s="112" t="s">
        <v>152</v>
      </c>
      <c r="DB122" s="1">
        <v>1730809.662</v>
      </c>
      <c r="DC122" s="1">
        <v>6445501.9890000001</v>
      </c>
      <c r="DD122" s="1">
        <v>474.26299999999998</v>
      </c>
      <c r="DE122" s="97">
        <f t="shared" si="401"/>
        <v>0</v>
      </c>
      <c r="DF122" s="113">
        <f t="shared" si="402"/>
        <v>0</v>
      </c>
      <c r="DG122" s="113">
        <f t="shared" si="403"/>
        <v>0</v>
      </c>
      <c r="DH122" s="114"/>
      <c r="DI122" s="113">
        <f t="shared" si="714"/>
        <v>0</v>
      </c>
      <c r="DJ122" s="97">
        <f t="shared" si="715"/>
        <v>0</v>
      </c>
      <c r="DK122" s="113">
        <f t="shared" si="716"/>
        <v>0</v>
      </c>
      <c r="DL122" s="113">
        <f t="shared" si="717"/>
        <v>0</v>
      </c>
      <c r="DM122" s="114"/>
      <c r="DN122" s="115">
        <f t="shared" si="719"/>
        <v>0</v>
      </c>
      <c r="DO122" s="116" t="s">
        <v>101</v>
      </c>
      <c r="DP122" s="99"/>
      <c r="DQ122" s="18" t="s">
        <v>101</v>
      </c>
      <c r="DR122" s="96"/>
      <c r="DS122" s="97">
        <f t="shared" si="720"/>
        <v>0</v>
      </c>
      <c r="DT122" s="97">
        <f t="shared" si="721"/>
        <v>0</v>
      </c>
      <c r="DU122" s="97">
        <f t="shared" si="722"/>
        <v>0</v>
      </c>
      <c r="DV122" s="114"/>
      <c r="DW122" s="115">
        <f t="shared" si="723"/>
        <v>0</v>
      </c>
      <c r="DX122" s="116" t="s">
        <v>101</v>
      </c>
      <c r="DY122" s="99"/>
      <c r="DZ122" s="18" t="s">
        <v>101</v>
      </c>
      <c r="EA122" s="101"/>
      <c r="EB122" s="112" t="s">
        <v>152</v>
      </c>
      <c r="EC122" s="1">
        <v>1730809.662</v>
      </c>
      <c r="ED122" s="1">
        <v>6445501.9890000001</v>
      </c>
      <c r="EE122" s="1">
        <v>474.26299999999998</v>
      </c>
      <c r="EF122" s="97">
        <f t="shared" si="404"/>
        <v>0</v>
      </c>
      <c r="EG122" s="113">
        <f t="shared" si="405"/>
        <v>0</v>
      </c>
      <c r="EH122" s="113">
        <f t="shared" si="406"/>
        <v>0</v>
      </c>
      <c r="EI122" s="114"/>
      <c r="EJ122" s="113">
        <f t="shared" si="724"/>
        <v>0</v>
      </c>
      <c r="EK122" s="97">
        <f t="shared" si="407"/>
        <v>0</v>
      </c>
      <c r="EL122" s="113">
        <f t="shared" si="408"/>
        <v>0</v>
      </c>
      <c r="EM122" s="113">
        <f t="shared" si="409"/>
        <v>0</v>
      </c>
      <c r="EN122" s="114"/>
      <c r="EO122" s="115">
        <f t="shared" si="725"/>
        <v>0</v>
      </c>
      <c r="EP122" s="116" t="s">
        <v>101</v>
      </c>
      <c r="EQ122" s="99"/>
      <c r="ER122" s="18" t="s">
        <v>101</v>
      </c>
      <c r="ES122" s="101"/>
      <c r="ET122" s="89" t="s">
        <v>152</v>
      </c>
      <c r="EU122" s="119">
        <v>1730809.662</v>
      </c>
      <c r="EV122" s="119">
        <v>6445501.9890000001</v>
      </c>
      <c r="EW122" s="208">
        <v>474.26299999999998</v>
      </c>
      <c r="EX122" s="107">
        <f t="shared" si="442"/>
        <v>0</v>
      </c>
      <c r="EY122" s="107">
        <f t="shared" si="443"/>
        <v>0</v>
      </c>
      <c r="EZ122" s="107">
        <f t="shared" si="444"/>
        <v>0</v>
      </c>
      <c r="FA122" s="126"/>
      <c r="FB122" s="127">
        <f t="shared" si="726"/>
        <v>0</v>
      </c>
      <c r="FC122" s="107">
        <f t="shared" si="447"/>
        <v>0</v>
      </c>
      <c r="FD122" s="107">
        <f t="shared" si="448"/>
        <v>0</v>
      </c>
      <c r="FE122" s="107">
        <f t="shared" si="449"/>
        <v>0</v>
      </c>
      <c r="FF122" s="126"/>
      <c r="FG122" s="127">
        <f>SQRT(POWER(FC122,2)+POWER(FD122,2))</f>
        <v>0</v>
      </c>
      <c r="FH122" s="128" t="s">
        <v>101</v>
      </c>
      <c r="FI122" s="109"/>
      <c r="FJ122" s="162" t="s">
        <v>101</v>
      </c>
      <c r="FK122" s="18"/>
      <c r="FL122" s="112" t="s">
        <v>152</v>
      </c>
      <c r="FM122" s="1">
        <v>1730809.662</v>
      </c>
      <c r="FN122" s="1">
        <v>6445501.9890000001</v>
      </c>
      <c r="FO122" s="1">
        <v>474.26299999999998</v>
      </c>
      <c r="FP122" s="97">
        <f t="shared" si="410"/>
        <v>0</v>
      </c>
      <c r="FQ122" s="113">
        <f t="shared" si="411"/>
        <v>0</v>
      </c>
      <c r="FR122" s="113">
        <f t="shared" si="412"/>
        <v>0</v>
      </c>
      <c r="FS122" s="114"/>
      <c r="FT122" s="113">
        <f t="shared" si="727"/>
        <v>0</v>
      </c>
      <c r="FU122" s="97">
        <f t="shared" si="413"/>
        <v>0</v>
      </c>
      <c r="FV122" s="113">
        <f t="shared" si="413"/>
        <v>0</v>
      </c>
      <c r="FW122" s="113">
        <f t="shared" si="413"/>
        <v>0</v>
      </c>
      <c r="FX122" s="114"/>
      <c r="FY122" s="115">
        <f t="shared" si="728"/>
        <v>0</v>
      </c>
      <c r="FZ122" s="116" t="s">
        <v>101</v>
      </c>
      <c r="GA122" s="99"/>
      <c r="GB122" s="18" t="s">
        <v>101</v>
      </c>
      <c r="GC122" s="101"/>
      <c r="GD122" s="107">
        <f t="shared" si="452"/>
        <v>0</v>
      </c>
      <c r="GE122" s="107">
        <f t="shared" si="452"/>
        <v>0</v>
      </c>
      <c r="GF122" s="107">
        <f t="shared" si="452"/>
        <v>0</v>
      </c>
      <c r="GG122" s="126"/>
      <c r="GH122" s="127">
        <f>SQRT(POWER(GD122,2)+POWER(GE122,2))</f>
        <v>0</v>
      </c>
      <c r="GI122" s="128" t="s">
        <v>101</v>
      </c>
      <c r="GJ122" s="109"/>
      <c r="GK122" s="162" t="s">
        <v>101</v>
      </c>
      <c r="GL122" s="18"/>
      <c r="GM122" s="120"/>
    </row>
    <row r="123" spans="1:649" s="160" customFormat="1" ht="14" thickBot="1" x14ac:dyDescent="0.4">
      <c r="A123" s="163"/>
      <c r="B123" s="164"/>
      <c r="C123" s="165"/>
      <c r="D123" s="165"/>
      <c r="E123" s="165"/>
      <c r="F123" s="45"/>
      <c r="G123" s="166"/>
      <c r="H123" s="167"/>
      <c r="I123" s="166"/>
      <c r="J123" s="166"/>
      <c r="K123" s="166"/>
      <c r="L123" s="166"/>
      <c r="M123" s="166"/>
      <c r="N123" s="166"/>
      <c r="O123" s="168"/>
      <c r="P123" s="166"/>
      <c r="Q123" s="166"/>
      <c r="R123" s="166"/>
      <c r="S123" s="169"/>
      <c r="T123" s="170"/>
      <c r="U123" s="170"/>
      <c r="V123" s="171"/>
      <c r="W123" s="172"/>
      <c r="X123" s="170"/>
      <c r="Y123" s="170"/>
      <c r="Z123" s="170"/>
      <c r="AA123" s="171"/>
      <c r="AB123" s="172"/>
      <c r="AC123" s="173"/>
      <c r="AD123" s="174">
        <v>0.66280452432724113</v>
      </c>
      <c r="AE123" s="175"/>
      <c r="AF123" s="168"/>
      <c r="AG123" s="169"/>
      <c r="AH123" s="170"/>
      <c r="AI123" s="170"/>
      <c r="AJ123" s="171"/>
      <c r="AK123" s="172"/>
      <c r="AL123" s="175"/>
      <c r="AM123" s="176"/>
      <c r="AN123" s="163"/>
      <c r="AO123" s="177"/>
      <c r="AP123" s="178"/>
      <c r="AQ123" s="179"/>
      <c r="AR123" s="179"/>
      <c r="AS123" s="180"/>
      <c r="AT123" s="181"/>
      <c r="AU123" s="181"/>
      <c r="AV123" s="181"/>
      <c r="AW123" s="182"/>
      <c r="AX123" s="181"/>
      <c r="AY123" s="181"/>
      <c r="AZ123" s="181"/>
      <c r="BA123" s="181"/>
      <c r="BB123" s="182"/>
      <c r="BC123" s="183"/>
      <c r="BD123" s="184" t="s">
        <v>124</v>
      </c>
      <c r="BE123" s="185">
        <f>AVERAGE(BE14:BE116)</f>
        <v>0.59561067763449693</v>
      </c>
      <c r="BF123" s="178" t="s">
        <v>124</v>
      </c>
      <c r="BG123" s="196">
        <f>AVERAGE(BG14:BG116)</f>
        <v>-14.533937263610625</v>
      </c>
      <c r="BH123" s="173"/>
      <c r="BI123" s="186"/>
      <c r="BJ123" s="186"/>
      <c r="BK123" s="186"/>
      <c r="BL123" s="187"/>
      <c r="BM123" s="188"/>
      <c r="BN123" s="188"/>
      <c r="BO123" s="189"/>
      <c r="BP123" s="188"/>
      <c r="BQ123" s="169"/>
      <c r="BR123" s="170"/>
      <c r="BS123" s="170"/>
      <c r="BT123" s="171"/>
      <c r="BU123" s="172"/>
      <c r="BV123" s="175" t="s">
        <v>124</v>
      </c>
      <c r="BW123" s="176">
        <f>AVERAGE(BW14:BW116)</f>
        <v>0.53639868737322782</v>
      </c>
      <c r="BX123" s="163" t="s">
        <v>124</v>
      </c>
      <c r="BY123" s="168">
        <f>AVERAGE(BY14:BY116)</f>
        <v>-21.721312917355501</v>
      </c>
      <c r="BZ123" s="169"/>
      <c r="CA123" s="170"/>
      <c r="CB123" s="170"/>
      <c r="CC123" s="171"/>
      <c r="CD123" s="172"/>
      <c r="CE123" s="175" t="s">
        <v>124</v>
      </c>
      <c r="CF123" s="176">
        <f>AVERAGE(CF14:CF116)</f>
        <v>0.61472526976782771</v>
      </c>
      <c r="CG123" s="163" t="s">
        <v>124</v>
      </c>
      <c r="CH123" s="177">
        <f>AVERAGE(CH14:CH116)</f>
        <v>5.0054355568026061</v>
      </c>
      <c r="CI123" s="178"/>
      <c r="CJ123" s="179"/>
      <c r="CK123" s="179"/>
      <c r="CL123" s="180"/>
      <c r="CM123" s="181"/>
      <c r="CN123" s="181"/>
      <c r="CO123" s="181"/>
      <c r="CP123" s="182"/>
      <c r="CQ123" s="181"/>
      <c r="CR123" s="181"/>
      <c r="CS123" s="181"/>
      <c r="CT123" s="181"/>
      <c r="CU123" s="182"/>
      <c r="CV123" s="183"/>
      <c r="CW123" s="184" t="s">
        <v>124</v>
      </c>
      <c r="CX123" s="185">
        <f>AVERAGE(CX14:CX116)</f>
        <v>0.55278596484218778</v>
      </c>
      <c r="CY123" s="178" t="s">
        <v>124</v>
      </c>
      <c r="CZ123" s="163">
        <f>AVERAGE(CZ14:CZ116)</f>
        <v>-8.4262299172018285</v>
      </c>
      <c r="DA123" s="173"/>
      <c r="DB123" s="186"/>
      <c r="DC123" s="186"/>
      <c r="DD123" s="186"/>
      <c r="DE123" s="187"/>
      <c r="DF123" s="188"/>
      <c r="DG123" s="188"/>
      <c r="DH123" s="189"/>
      <c r="DI123" s="188"/>
      <c r="DJ123" s="169"/>
      <c r="DK123" s="170"/>
      <c r="DL123" s="170"/>
      <c r="DM123" s="171"/>
      <c r="DN123" s="172"/>
      <c r="DO123" s="175" t="s">
        <v>124</v>
      </c>
      <c r="DP123" s="176">
        <f>AVERAGE(DP14:DP116)</f>
        <v>0.51563964906538395</v>
      </c>
      <c r="DQ123" s="163" t="s">
        <v>124</v>
      </c>
      <c r="DR123" s="168">
        <f>AVERAGE(DR14:DR116)</f>
        <v>-3.9650899254146732</v>
      </c>
      <c r="DS123" s="169"/>
      <c r="DT123" s="170"/>
      <c r="DU123" s="170"/>
      <c r="DV123" s="171"/>
      <c r="DW123" s="172"/>
      <c r="DX123" s="175" t="s">
        <v>124</v>
      </c>
      <c r="DY123" s="176">
        <f>AVERAGE(DY14:DY116)</f>
        <v>0.5055089181880571</v>
      </c>
      <c r="DZ123" s="163" t="s">
        <v>124</v>
      </c>
      <c r="EA123" s="177">
        <f>AVERAGE(EA14:EA116)</f>
        <v>9.5107161578742492</v>
      </c>
      <c r="EB123" s="173"/>
      <c r="EC123" s="186"/>
      <c r="ED123" s="186"/>
      <c r="EE123" s="186"/>
      <c r="EF123" s="187"/>
      <c r="EG123" s="188"/>
      <c r="EH123" s="188"/>
      <c r="EI123" s="189"/>
      <c r="EJ123" s="188"/>
      <c r="EK123" s="169"/>
      <c r="EL123" s="170"/>
      <c r="EM123" s="170"/>
      <c r="EN123" s="171"/>
      <c r="EO123" s="172"/>
      <c r="EP123" s="175" t="s">
        <v>124</v>
      </c>
      <c r="EQ123" s="176">
        <f>AVERAGE(EQ14:EQ116)</f>
        <v>0.54423776821013181</v>
      </c>
      <c r="ER123" s="163" t="s">
        <v>124</v>
      </c>
      <c r="ES123" s="163">
        <f>AVERAGE(ES14:ES116)</f>
        <v>9.0879956514737081</v>
      </c>
      <c r="ET123" s="178"/>
      <c r="EU123" s="179"/>
      <c r="EV123" s="179"/>
      <c r="EW123" s="180"/>
      <c r="EX123" s="181"/>
      <c r="EY123" s="181"/>
      <c r="EZ123" s="181"/>
      <c r="FA123" s="182"/>
      <c r="FB123" s="181"/>
      <c r="FC123" s="181"/>
      <c r="FD123" s="181"/>
      <c r="FE123" s="181"/>
      <c r="FF123" s="182"/>
      <c r="FG123" s="183"/>
      <c r="FH123" s="184" t="s">
        <v>124</v>
      </c>
      <c r="FI123" s="185">
        <f>AVERAGE(FI14:FI116)</f>
        <v>0.63188162191049702</v>
      </c>
      <c r="FJ123" s="178" t="s">
        <v>124</v>
      </c>
      <c r="FK123" s="177">
        <f>AVERAGE(FK14:FK116)</f>
        <v>3.6435099599194536</v>
      </c>
      <c r="FL123" s="173"/>
      <c r="FM123" s="186"/>
      <c r="FN123" s="186"/>
      <c r="FO123" s="186"/>
      <c r="FP123" s="187"/>
      <c r="FQ123" s="188"/>
      <c r="FR123" s="188"/>
      <c r="FS123" s="189"/>
      <c r="FT123" s="188"/>
      <c r="FU123" s="169"/>
      <c r="FV123" s="170"/>
      <c r="FW123" s="170"/>
      <c r="FX123" s="171"/>
      <c r="FY123" s="172"/>
      <c r="FZ123" s="175" t="s">
        <v>124</v>
      </c>
      <c r="GA123" s="176">
        <f>AVERAGE(GA14:GA116)</f>
        <v>0.60512388125027694</v>
      </c>
      <c r="GB123" s="163" t="s">
        <v>124</v>
      </c>
      <c r="GC123" s="163">
        <f>AVERAGE(GC14:GC116)</f>
        <v>10.041331056681642</v>
      </c>
      <c r="GD123" s="181"/>
      <c r="GE123" s="181"/>
      <c r="GF123" s="181"/>
      <c r="GG123" s="182"/>
      <c r="GH123" s="183"/>
      <c r="GI123" s="184" t="s">
        <v>124</v>
      </c>
      <c r="GJ123" s="185">
        <f>AVERAGE(GJ14:GJ116)</f>
        <v>0.69766944997951541</v>
      </c>
      <c r="GK123" s="178" t="s">
        <v>124</v>
      </c>
      <c r="GL123" s="177">
        <f>AVERAGE(GL14:GL116)</f>
        <v>13.006979596646385</v>
      </c>
    </row>
    <row r="124" spans="1:649" x14ac:dyDescent="0.35">
      <c r="B124" s="30"/>
      <c r="QB124" s="190"/>
      <c r="QC124" s="191"/>
      <c r="QD124" s="90"/>
      <c r="QE124" s="90"/>
      <c r="TX124" s="192"/>
      <c r="TY124" s="192"/>
      <c r="TZ124" s="193"/>
      <c r="XV124" s="21"/>
      <c r="XW124" s="21"/>
      <c r="XX124" s="21"/>
      <c r="XY124" s="193"/>
    </row>
    <row r="125" spans="1:649" x14ac:dyDescent="0.35">
      <c r="B125" s="30"/>
      <c r="QB125" s="160"/>
      <c r="QC125" s="160"/>
      <c r="QD125" s="160"/>
      <c r="QE125" s="160"/>
      <c r="TX125" s="192"/>
      <c r="TY125" s="192"/>
      <c r="TZ125" s="193"/>
      <c r="XV125" s="21"/>
      <c r="XW125" s="21"/>
      <c r="XX125" s="21"/>
      <c r="XY125" s="193"/>
    </row>
    <row r="126" spans="1:649" x14ac:dyDescent="0.35">
      <c r="B126" s="30"/>
      <c r="TX126" s="1"/>
      <c r="TY126" s="1"/>
      <c r="TZ126" s="1"/>
      <c r="XV126" s="194"/>
      <c r="XW126" s="194"/>
      <c r="XX126" s="194"/>
      <c r="XY126" s="193"/>
    </row>
    <row r="127" spans="1:649" x14ac:dyDescent="0.35">
      <c r="B127" s="30"/>
      <c r="XV127" s="194"/>
      <c r="XW127" s="194"/>
      <c r="XX127" s="194"/>
      <c r="XY127" s="193"/>
    </row>
    <row r="128" spans="1:649" x14ac:dyDescent="0.35">
      <c r="B128" s="2"/>
      <c r="XV128" s="194"/>
      <c r="XW128" s="194"/>
      <c r="XX128" s="194"/>
      <c r="XY128" s="193"/>
    </row>
    <row r="129" spans="145:649" x14ac:dyDescent="0.35">
      <c r="EO129" s="112"/>
      <c r="XV129" s="194"/>
      <c r="XW129" s="194"/>
      <c r="XX129" s="194"/>
      <c r="XY129" s="193"/>
    </row>
    <row r="130" spans="145:649" x14ac:dyDescent="0.35">
      <c r="EO130" s="112"/>
      <c r="XV130" s="194"/>
      <c r="XW130" s="194"/>
      <c r="XX130" s="194"/>
      <c r="XY130" s="193"/>
    </row>
    <row r="131" spans="145:649" ht="14" x14ac:dyDescent="0.35">
      <c r="EO131" s="112"/>
      <c r="EP131" s="209"/>
      <c r="TX131" s="28"/>
      <c r="TY131" s="28"/>
      <c r="TZ131" s="193"/>
      <c r="XV131" s="194"/>
      <c r="XW131" s="194"/>
      <c r="XX131" s="194"/>
      <c r="XY131" s="193"/>
    </row>
    <row r="132" spans="145:649" x14ac:dyDescent="0.35">
      <c r="EO132" s="112"/>
      <c r="TX132" s="1"/>
      <c r="TY132" s="1"/>
      <c r="TZ132" s="1"/>
      <c r="XV132" s="194"/>
      <c r="XW132" s="194"/>
      <c r="XX132" s="194"/>
      <c r="XY132" s="193"/>
    </row>
    <row r="133" spans="145:649" ht="14" x14ac:dyDescent="0.35">
      <c r="EO133" s="112"/>
      <c r="EP133" s="209"/>
      <c r="TX133" s="1"/>
      <c r="TY133" s="1"/>
      <c r="TZ133" s="1"/>
      <c r="XV133" s="21"/>
      <c r="XW133" s="21"/>
      <c r="XX133" s="21"/>
      <c r="XY133" s="193"/>
    </row>
    <row r="134" spans="145:649" ht="14" x14ac:dyDescent="0.35">
      <c r="EO134" s="112"/>
      <c r="EP134" s="209"/>
      <c r="XV134" s="194"/>
      <c r="XW134" s="194"/>
      <c r="XX134" s="194"/>
      <c r="XY134" s="193"/>
    </row>
    <row r="135" spans="145:649" x14ac:dyDescent="0.35">
      <c r="EO135" s="112"/>
      <c r="TX135" s="1"/>
      <c r="TY135" s="1"/>
      <c r="TZ135" s="1"/>
      <c r="XV135" s="194"/>
      <c r="XW135" s="194"/>
      <c r="XX135" s="194"/>
      <c r="XY135" s="193"/>
    </row>
    <row r="136" spans="145:649" x14ac:dyDescent="0.35">
      <c r="EO136" s="112"/>
      <c r="XV136" s="194"/>
      <c r="XW136" s="194"/>
      <c r="XX136" s="194"/>
      <c r="XY136" s="193"/>
    </row>
    <row r="137" spans="145:649" ht="14" x14ac:dyDescent="0.35">
      <c r="EO137" s="112"/>
      <c r="EP137" s="209"/>
      <c r="TX137" s="1"/>
      <c r="TY137" s="1"/>
      <c r="TZ137" s="1"/>
      <c r="XV137" s="194"/>
      <c r="XW137" s="194"/>
      <c r="XX137" s="194"/>
      <c r="XY137" s="193"/>
    </row>
    <row r="138" spans="145:649" x14ac:dyDescent="0.35">
      <c r="EO138" s="112"/>
      <c r="TX138" s="192"/>
      <c r="TY138" s="192"/>
      <c r="TZ138" s="193"/>
      <c r="XV138" s="194"/>
      <c r="XW138" s="194"/>
      <c r="XX138" s="194"/>
      <c r="XY138" s="193"/>
    </row>
    <row r="139" spans="145:649" x14ac:dyDescent="0.35">
      <c r="EO139" s="112"/>
      <c r="TX139" s="1"/>
      <c r="TY139" s="1"/>
      <c r="TZ139" s="1"/>
      <c r="XV139" s="194"/>
      <c r="XW139" s="194"/>
      <c r="XX139" s="194"/>
      <c r="XY139" s="193"/>
    </row>
    <row r="140" spans="145:649" ht="14" x14ac:dyDescent="0.35">
      <c r="EO140" s="112"/>
      <c r="EP140" s="209"/>
      <c r="XV140" s="194"/>
      <c r="XW140" s="194"/>
      <c r="XX140" s="194"/>
      <c r="XY140" s="193"/>
    </row>
    <row r="141" spans="145:649" x14ac:dyDescent="0.35">
      <c r="EO141" s="112"/>
      <c r="XV141" s="194"/>
      <c r="XW141" s="194"/>
      <c r="XX141" s="194"/>
      <c r="XY141" s="193"/>
    </row>
    <row r="142" spans="145:649" ht="14" x14ac:dyDescent="0.35">
      <c r="EO142" s="112"/>
      <c r="EP142" s="209"/>
      <c r="TX142" s="1"/>
      <c r="TY142" s="1"/>
      <c r="TZ142" s="1"/>
      <c r="XV142" s="194"/>
      <c r="XW142" s="194"/>
      <c r="XX142" s="194"/>
      <c r="XY142" s="193"/>
    </row>
    <row r="143" spans="145:649" ht="14" x14ac:dyDescent="0.35">
      <c r="EO143" s="112"/>
      <c r="EP143" s="209"/>
      <c r="TX143" s="1"/>
      <c r="TY143" s="1"/>
      <c r="TZ143" s="1"/>
      <c r="XV143" s="160"/>
      <c r="XW143" s="160"/>
      <c r="XX143" s="160"/>
    </row>
    <row r="144" spans="145:649" x14ac:dyDescent="0.35">
      <c r="EO144" s="112"/>
      <c r="TX144" s="1"/>
      <c r="TY144" s="1"/>
      <c r="TZ144" s="1"/>
    </row>
    <row r="145" spans="30:547" x14ac:dyDescent="0.35">
      <c r="EO145" s="112"/>
    </row>
    <row r="146" spans="30:547" ht="14" x14ac:dyDescent="0.35">
      <c r="EO146" s="112"/>
      <c r="EP146" s="209"/>
      <c r="TX146" s="1"/>
      <c r="TY146" s="1"/>
      <c r="TZ146" s="1"/>
    </row>
    <row r="147" spans="30:547" x14ac:dyDescent="0.35">
      <c r="EO147" s="112"/>
      <c r="TX147" s="19"/>
      <c r="TY147" s="19"/>
      <c r="TZ147" s="19"/>
      <c r="UA147" s="195"/>
    </row>
    <row r="148" spans="30:547" x14ac:dyDescent="0.35">
      <c r="EO148" s="112"/>
    </row>
    <row r="149" spans="30:547" x14ac:dyDescent="0.35">
      <c r="EO149" s="112"/>
    </row>
    <row r="150" spans="30:547" x14ac:dyDescent="0.35">
      <c r="EO150" s="112"/>
    </row>
    <row r="151" spans="30:547" x14ac:dyDescent="0.35">
      <c r="EO151" s="112"/>
    </row>
    <row r="152" spans="30:547" x14ac:dyDescent="0.35">
      <c r="EO152" s="112"/>
    </row>
    <row r="153" spans="30:547" x14ac:dyDescent="0.35">
      <c r="EO153" s="112"/>
    </row>
    <row r="154" spans="30:547" x14ac:dyDescent="0.35">
      <c r="BG154" s="17">
        <v>-14.533937263610625</v>
      </c>
      <c r="EO154" s="112"/>
    </row>
    <row r="155" spans="30:547" x14ac:dyDescent="0.35">
      <c r="EO155" s="112"/>
    </row>
    <row r="156" spans="30:547" x14ac:dyDescent="0.35">
      <c r="EO156" s="112"/>
    </row>
    <row r="157" spans="30:547" x14ac:dyDescent="0.35">
      <c r="AD157" s="119"/>
      <c r="EO157" s="112"/>
    </row>
    <row r="158" spans="30:547" x14ac:dyDescent="0.35">
      <c r="AD158" s="119"/>
      <c r="EO158" s="112"/>
    </row>
    <row r="159" spans="30:547" x14ac:dyDescent="0.35">
      <c r="AD159" s="119"/>
      <c r="EO159" s="112"/>
    </row>
    <row r="160" spans="30:547" x14ac:dyDescent="0.35">
      <c r="AD160" s="119"/>
      <c r="EO160" s="112"/>
    </row>
    <row r="161" spans="30:146" x14ac:dyDescent="0.35">
      <c r="AD161" s="119"/>
      <c r="EO161" s="112"/>
    </row>
    <row r="162" spans="30:146" ht="14" x14ac:dyDescent="0.35">
      <c r="AD162" s="119"/>
      <c r="EO162" s="112"/>
      <c r="EP162" s="209"/>
    </row>
    <row r="163" spans="30:146" ht="14" x14ac:dyDescent="0.35">
      <c r="EO163" s="112"/>
      <c r="EP163" s="209"/>
    </row>
    <row r="164" spans="30:146" x14ac:dyDescent="0.35">
      <c r="EO164" s="112"/>
    </row>
    <row r="165" spans="30:146" x14ac:dyDescent="0.35">
      <c r="EO165" s="112"/>
    </row>
    <row r="166" spans="30:146" x14ac:dyDescent="0.35">
      <c r="EO166" s="112"/>
    </row>
    <row r="167" spans="30:146" x14ac:dyDescent="0.35">
      <c r="EO167" s="112"/>
    </row>
    <row r="168" spans="30:146" x14ac:dyDescent="0.35">
      <c r="EO168" s="112"/>
    </row>
    <row r="169" spans="30:146" x14ac:dyDescent="0.35">
      <c r="EO169" s="112"/>
    </row>
    <row r="170" spans="30:146" x14ac:dyDescent="0.35">
      <c r="EO170" s="112"/>
    </row>
    <row r="171" spans="30:146" x14ac:dyDescent="0.35">
      <c r="EO171" s="112"/>
    </row>
    <row r="172" spans="30:146" x14ac:dyDescent="0.35">
      <c r="EO172" s="112"/>
    </row>
    <row r="173" spans="30:146" x14ac:dyDescent="0.35">
      <c r="EO173" s="112"/>
    </row>
    <row r="174" spans="30:146" x14ac:dyDescent="0.35">
      <c r="EO174" s="112"/>
    </row>
    <row r="175" spans="30:146" x14ac:dyDescent="0.35">
      <c r="EO175" s="112"/>
    </row>
    <row r="176" spans="30:146" x14ac:dyDescent="0.35">
      <c r="EO176" s="112"/>
    </row>
    <row r="177" spans="145:146" x14ac:dyDescent="0.35">
      <c r="EO177" s="112"/>
    </row>
    <row r="178" spans="145:146" x14ac:dyDescent="0.35">
      <c r="EO178" s="112"/>
    </row>
    <row r="179" spans="145:146" x14ac:dyDescent="0.35">
      <c r="EO179" s="112"/>
    </row>
    <row r="180" spans="145:146" x14ac:dyDescent="0.35">
      <c r="EO180" s="112"/>
    </row>
    <row r="181" spans="145:146" x14ac:dyDescent="0.35">
      <c r="EO181" s="112"/>
    </row>
    <row r="182" spans="145:146" x14ac:dyDescent="0.35">
      <c r="EO182" s="112"/>
    </row>
    <row r="183" spans="145:146" x14ac:dyDescent="0.35">
      <c r="EO183" s="112"/>
    </row>
    <row r="184" spans="145:146" x14ac:dyDescent="0.35">
      <c r="EO184" s="112"/>
    </row>
    <row r="185" spans="145:146" x14ac:dyDescent="0.35">
      <c r="EO185" s="112"/>
    </row>
    <row r="186" spans="145:146" ht="14" x14ac:dyDescent="0.35">
      <c r="EO186" s="112"/>
      <c r="EP186" s="209"/>
    </row>
    <row r="187" spans="145:146" x14ac:dyDescent="0.35">
      <c r="EO187" s="112"/>
    </row>
    <row r="188" spans="145:146" x14ac:dyDescent="0.35">
      <c r="EO188" s="112"/>
    </row>
    <row r="189" spans="145:146" x14ac:dyDescent="0.35">
      <c r="EO189" s="112"/>
    </row>
    <row r="190" spans="145:146" x14ac:dyDescent="0.35">
      <c r="EO190" s="112"/>
    </row>
    <row r="191" spans="145:146" x14ac:dyDescent="0.35">
      <c r="EO191" s="112"/>
    </row>
    <row r="192" spans="145:146" x14ac:dyDescent="0.35">
      <c r="EO192" s="112"/>
    </row>
    <row r="193" spans="145:146" x14ac:dyDescent="0.35">
      <c r="EO193" s="112"/>
    </row>
    <row r="194" spans="145:146" x14ac:dyDescent="0.35">
      <c r="EO194" s="112"/>
    </row>
    <row r="195" spans="145:146" x14ac:dyDescent="0.35">
      <c r="EO195" s="112"/>
    </row>
    <row r="196" spans="145:146" ht="14" x14ac:dyDescent="0.35">
      <c r="EO196" s="112"/>
      <c r="EP196" s="209"/>
    </row>
    <row r="197" spans="145:146" x14ac:dyDescent="0.35">
      <c r="EO197" s="112"/>
    </row>
    <row r="198" spans="145:146" x14ac:dyDescent="0.35">
      <c r="EO198" s="112"/>
    </row>
    <row r="199" spans="145:146" x14ac:dyDescent="0.35">
      <c r="EO199" s="112"/>
    </row>
    <row r="200" spans="145:146" ht="14" x14ac:dyDescent="0.35">
      <c r="EO200" s="112"/>
      <c r="EP200" s="209"/>
    </row>
    <row r="201" spans="145:146" x14ac:dyDescent="0.35">
      <c r="EO201" s="112"/>
    </row>
    <row r="202" spans="145:146" x14ac:dyDescent="0.35">
      <c r="EO202" s="112"/>
    </row>
    <row r="203" spans="145:146" x14ac:dyDescent="0.35">
      <c r="EO203" s="112"/>
    </row>
    <row r="204" spans="145:146" x14ac:dyDescent="0.35">
      <c r="EO204" s="112"/>
    </row>
    <row r="205" spans="145:146" ht="14" x14ac:dyDescent="0.35">
      <c r="EO205" s="112"/>
      <c r="EP205" s="209"/>
    </row>
    <row r="206" spans="145:146" x14ac:dyDescent="0.35">
      <c r="EO206" s="112"/>
    </row>
    <row r="207" spans="145:146" x14ac:dyDescent="0.35">
      <c r="EO207" s="112"/>
    </row>
    <row r="208" spans="145:146" ht="14" x14ac:dyDescent="0.35">
      <c r="EO208" s="112"/>
      <c r="EP208" s="209"/>
    </row>
    <row r="209" spans="145:146" x14ac:dyDescent="0.35">
      <c r="EO209" s="112"/>
    </row>
    <row r="210" spans="145:146" x14ac:dyDescent="0.35">
      <c r="EO210" s="112"/>
    </row>
    <row r="211" spans="145:146" ht="14" x14ac:dyDescent="0.35">
      <c r="EO211" s="112"/>
      <c r="EP211" s="209"/>
    </row>
    <row r="212" spans="145:146" x14ac:dyDescent="0.35">
      <c r="EO212" s="112"/>
    </row>
    <row r="213" spans="145:146" x14ac:dyDescent="0.35">
      <c r="EO213" s="112"/>
    </row>
    <row r="214" spans="145:146" x14ac:dyDescent="0.35">
      <c r="EO214" s="112"/>
    </row>
    <row r="215" spans="145:146" x14ac:dyDescent="0.35">
      <c r="EO215" s="112"/>
    </row>
    <row r="216" spans="145:146" x14ac:dyDescent="0.35">
      <c r="EO216" s="112"/>
    </row>
    <row r="217" spans="145:146" x14ac:dyDescent="0.35">
      <c r="EO217" s="112"/>
    </row>
    <row r="218" spans="145:146" x14ac:dyDescent="0.35">
      <c r="EO218" s="112"/>
    </row>
    <row r="219" spans="145:146" ht="14" x14ac:dyDescent="0.35">
      <c r="EO219" s="112"/>
      <c r="EP219" s="209"/>
    </row>
    <row r="220" spans="145:146" x14ac:dyDescent="0.35">
      <c r="EO220" s="112"/>
    </row>
    <row r="221" spans="145:146" x14ac:dyDescent="0.35">
      <c r="EO221" s="112"/>
    </row>
    <row r="222" spans="145:146" x14ac:dyDescent="0.35">
      <c r="EO222" s="112"/>
    </row>
    <row r="223" spans="145:146" x14ac:dyDescent="0.35">
      <c r="EO223" s="112"/>
    </row>
    <row r="224" spans="145:146" x14ac:dyDescent="0.35">
      <c r="EO224" s="112"/>
    </row>
    <row r="225" spans="145:146" x14ac:dyDescent="0.35">
      <c r="EO225" s="112"/>
    </row>
    <row r="226" spans="145:146" ht="14" x14ac:dyDescent="0.35">
      <c r="EO226" s="112"/>
      <c r="EP226" s="209"/>
    </row>
    <row r="227" spans="145:146" x14ac:dyDescent="0.35">
      <c r="EO227" s="112"/>
    </row>
    <row r="228" spans="145:146" x14ac:dyDescent="0.35">
      <c r="EO228" s="112"/>
    </row>
    <row r="229" spans="145:146" ht="14" x14ac:dyDescent="0.35">
      <c r="EO229" s="112"/>
      <c r="EP229" s="209"/>
    </row>
    <row r="230" spans="145:146" ht="14" x14ac:dyDescent="0.35">
      <c r="EO230" s="112"/>
      <c r="EP230" s="209"/>
    </row>
    <row r="231" spans="145:146" x14ac:dyDescent="0.35">
      <c r="EO231" s="112"/>
    </row>
    <row r="232" spans="145:146" x14ac:dyDescent="0.35">
      <c r="EO232" s="112"/>
    </row>
    <row r="233" spans="145:146" ht="14" x14ac:dyDescent="0.35">
      <c r="EO233" s="112"/>
      <c r="EP233" s="209"/>
    </row>
    <row r="234" spans="145:146" ht="14" x14ac:dyDescent="0.35">
      <c r="EO234" s="112"/>
      <c r="EP234" s="209"/>
    </row>
    <row r="235" spans="145:146" ht="14" x14ac:dyDescent="0.35">
      <c r="EO235" s="112"/>
      <c r="EP235" s="209"/>
    </row>
    <row r="236" spans="145:146" ht="14" x14ac:dyDescent="0.35">
      <c r="EO236" s="112"/>
      <c r="EP236" s="209"/>
    </row>
    <row r="237" spans="145:146" ht="14" x14ac:dyDescent="0.35">
      <c r="EO237" s="112"/>
      <c r="EP237" s="210"/>
    </row>
  </sheetData>
  <mergeCells count="120">
    <mergeCell ref="FM12:FN12"/>
    <mergeCell ref="FP12:FT12"/>
    <mergeCell ref="FU12:GB12"/>
    <mergeCell ref="GD11:GL11"/>
    <mergeCell ref="GD12:GK12"/>
    <mergeCell ref="FO1:GA1"/>
    <mergeCell ref="GK1:GL1"/>
    <mergeCell ref="FO2:GA2"/>
    <mergeCell ref="FO3:GA3"/>
    <mergeCell ref="FO4:GA4"/>
    <mergeCell ref="FY5:FZ5"/>
    <mergeCell ref="FM11:FO11"/>
    <mergeCell ref="FP11:FT11"/>
    <mergeCell ref="FU11:GC11"/>
    <mergeCell ref="EC12:ED12"/>
    <mergeCell ref="EF12:EJ12"/>
    <mergeCell ref="EK12:ER12"/>
    <mergeCell ref="EO5:EP5"/>
    <mergeCell ref="EC11:EE11"/>
    <mergeCell ref="EF11:EJ11"/>
    <mergeCell ref="EK11:ES11"/>
    <mergeCell ref="F31:G31"/>
    <mergeCell ref="F30:G30"/>
    <mergeCell ref="B4:M4"/>
    <mergeCell ref="C2:K2"/>
    <mergeCell ref="D3:J3"/>
    <mergeCell ref="CJ12:CK12"/>
    <mergeCell ref="CM12:CQ12"/>
    <mergeCell ref="CR12:CY12"/>
    <mergeCell ref="CL1:CX1"/>
    <mergeCell ref="CY1:CZ1"/>
    <mergeCell ref="CL2:CX2"/>
    <mergeCell ref="CL3:CX3"/>
    <mergeCell ref="CL4:CX4"/>
    <mergeCell ref="CJ4:CK4"/>
    <mergeCell ref="CV5:CW5"/>
    <mergeCell ref="CJ11:CL11"/>
    <mergeCell ref="CM11:CQ11"/>
    <mergeCell ref="CR11:CZ11"/>
    <mergeCell ref="M1:N1"/>
    <mergeCell ref="B1:K1"/>
    <mergeCell ref="S12:W12"/>
    <mergeCell ref="X12:AE12"/>
    <mergeCell ref="AG12:AN12"/>
    <mergeCell ref="R1:AD1"/>
    <mergeCell ref="AN1:AO1"/>
    <mergeCell ref="R2:AD2"/>
    <mergeCell ref="A12:A13"/>
    <mergeCell ref="B11:E11"/>
    <mergeCell ref="I12:N12"/>
    <mergeCell ref="F11:H11"/>
    <mergeCell ref="C12:D12"/>
    <mergeCell ref="F12:G12"/>
    <mergeCell ref="B12:B13"/>
    <mergeCell ref="I11:N11"/>
    <mergeCell ref="P12:Q12"/>
    <mergeCell ref="R3:AD3"/>
    <mergeCell ref="R4:AD4"/>
    <mergeCell ref="AB5:AC5"/>
    <mergeCell ref="P11:R11"/>
    <mergeCell ref="S11:W11"/>
    <mergeCell ref="X11:AF11"/>
    <mergeCell ref="AG11:AO11"/>
    <mergeCell ref="DJ12:DQ12"/>
    <mergeCell ref="DS12:DZ12"/>
    <mergeCell ref="DN5:DO5"/>
    <mergeCell ref="AQ12:AR12"/>
    <mergeCell ref="AT12:AX12"/>
    <mergeCell ref="AY12:BF12"/>
    <mergeCell ref="AS1:BE1"/>
    <mergeCell ref="BF1:BG1"/>
    <mergeCell ref="AS2:BE2"/>
    <mergeCell ref="AS3:BE3"/>
    <mergeCell ref="AS4:BE4"/>
    <mergeCell ref="BC5:BD5"/>
    <mergeCell ref="AQ11:AS11"/>
    <mergeCell ref="AT11:AX11"/>
    <mergeCell ref="AY11:BG11"/>
    <mergeCell ref="EU12:EV12"/>
    <mergeCell ref="EX12:FB12"/>
    <mergeCell ref="FC12:FJ12"/>
    <mergeCell ref="DD1:DP1"/>
    <mergeCell ref="DZ1:EA1"/>
    <mergeCell ref="DD2:DP2"/>
    <mergeCell ref="DD3:DP3"/>
    <mergeCell ref="DD4:DP4"/>
    <mergeCell ref="BI12:BJ12"/>
    <mergeCell ref="BL12:BP12"/>
    <mergeCell ref="BQ12:BX12"/>
    <mergeCell ref="BZ12:CG12"/>
    <mergeCell ref="BU5:BV5"/>
    <mergeCell ref="BI11:BK11"/>
    <mergeCell ref="BL11:BP11"/>
    <mergeCell ref="BQ11:BY11"/>
    <mergeCell ref="BZ11:CH11"/>
    <mergeCell ref="BK1:BW1"/>
    <mergeCell ref="CG1:CH1"/>
    <mergeCell ref="BK2:BW2"/>
    <mergeCell ref="BK3:BW3"/>
    <mergeCell ref="BK4:BW4"/>
    <mergeCell ref="DB12:DC12"/>
    <mergeCell ref="DE12:DI12"/>
    <mergeCell ref="EW1:FI1"/>
    <mergeCell ref="FJ1:FK1"/>
    <mergeCell ref="EW2:FI2"/>
    <mergeCell ref="EW3:FI3"/>
    <mergeCell ref="EW4:FI4"/>
    <mergeCell ref="DB11:DD11"/>
    <mergeCell ref="DE11:DI11"/>
    <mergeCell ref="DJ11:DR11"/>
    <mergeCell ref="DS11:EA11"/>
    <mergeCell ref="FG5:FH5"/>
    <mergeCell ref="EU11:EW11"/>
    <mergeCell ref="EX11:FB11"/>
    <mergeCell ref="FC11:FK11"/>
    <mergeCell ref="EE1:EQ1"/>
    <mergeCell ref="ER1:ES1"/>
    <mergeCell ref="EE2:EQ2"/>
    <mergeCell ref="EE3:EQ3"/>
    <mergeCell ref="EE4:EQ4"/>
  </mergeCells>
  <phoneticPr fontId="1" type="noConversion"/>
  <printOptions gridLines="1"/>
  <pageMargins left="1" right="0.5" top="0.75" bottom="0.75" header="0.5" footer="0.5"/>
  <pageSetup scale="58" fitToHeight="0" pageOrder="overThenDown" orientation="portrait" r:id="rId1"/>
  <headerFooter scaleWithDoc="0" alignWithMargins="0"/>
  <rowBreaks count="1" manualBreakCount="1">
    <brk id="122" max="16383" man="1"/>
  </rowBreaks>
  <colBreaks count="5" manualBreakCount="5">
    <brk id="86" max="1048575" man="1"/>
    <brk id="131" max="1048575" man="1"/>
    <brk id="149" max="1048575" man="1"/>
    <brk id="1197" max="1048575" man="1"/>
    <brk id="12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msc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McGee</dc:creator>
  <cp:lastModifiedBy>Michael McGee</cp:lastModifiedBy>
  <cp:lastPrinted>2025-09-21T16:03:53Z</cp:lastPrinted>
  <dcterms:created xsi:type="dcterms:W3CDTF">2008-02-15T00:00:25Z</dcterms:created>
  <dcterms:modified xsi:type="dcterms:W3CDTF">2026-01-19T21:15:20Z</dcterms:modified>
</cp:coreProperties>
</file>